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Agenda" sheetId="1" r:id="rId1"/>
    <sheet name="Atendees" sheetId="2" r:id="rId2"/>
    <sheet name="Survey" sheetId="3" r:id="rId3"/>
  </sheets>
  <definedNames/>
  <calcPr fullCalcOnLoad="1"/>
</workbook>
</file>

<file path=xl/sharedStrings.xml><?xml version="1.0" encoding="utf-8"?>
<sst xmlns="http://schemas.openxmlformats.org/spreadsheetml/2006/main" count="311" uniqueCount="229">
  <si>
    <t>1. Did the workshop meet your expectations?</t>
  </si>
  <si>
    <t>3. How would you rate the venue according to:</t>
  </si>
  <si>
    <t>A) Building</t>
  </si>
  <si>
    <t>B) Internet &amp; office facilities</t>
  </si>
  <si>
    <t>C) Breaks &amp; lunch</t>
  </si>
  <si>
    <t>D) City</t>
  </si>
  <si>
    <t>4. How can we improve the workshop?</t>
  </si>
  <si>
    <t>A) Project update</t>
  </si>
  <si>
    <t>B) Supervisors presentations</t>
  </si>
  <si>
    <t>C) Bank presentations</t>
  </si>
  <si>
    <t>D) Open roundtable</t>
  </si>
  <si>
    <t>E) Workshop duration</t>
  </si>
  <si>
    <t>F) Interactivity</t>
  </si>
  <si>
    <t>G) Business topics</t>
  </si>
  <si>
    <t>H) Projects and success cases</t>
  </si>
  <si>
    <t>I) XBRL exercises</t>
  </si>
  <si>
    <t>J) XBRL theory</t>
  </si>
  <si>
    <t>5. What event, topic group or information distribution other topic would interest you or your colleagues in the future?</t>
  </si>
  <si>
    <t>6. Should you have any other expectation, please specify here</t>
  </si>
  <si>
    <t>2. How would you rate the topic/speaker?</t>
  </si>
  <si>
    <t>Average (1 to 5)</t>
  </si>
  <si>
    <t>Norway</t>
  </si>
  <si>
    <t>Bank of Greece</t>
  </si>
  <si>
    <t>Denmark</t>
  </si>
  <si>
    <t>Start</t>
  </si>
  <si>
    <t>End</t>
  </si>
  <si>
    <t>Duration</t>
  </si>
  <si>
    <t>Topic</t>
  </si>
  <si>
    <t>SPEAKER</t>
  </si>
  <si>
    <t>CEBS XBRL Network Members</t>
  </si>
  <si>
    <t>Lunch</t>
  </si>
  <si>
    <t>Michele Romanelli. Banca d’Italia</t>
  </si>
  <si>
    <t>Coffee break</t>
  </si>
  <si>
    <t>Total</t>
  </si>
  <si>
    <t>Head of Prudential Policy</t>
  </si>
  <si>
    <t>Bank Examiner</t>
  </si>
  <si>
    <t>Consultant</t>
  </si>
  <si>
    <t>National Bank of Poland</t>
  </si>
  <si>
    <t>Director</t>
  </si>
  <si>
    <t>CEBS</t>
  </si>
  <si>
    <t>Ernst &amp; Young Global</t>
  </si>
  <si>
    <t>Head of Department</t>
  </si>
  <si>
    <t>Advisor</t>
  </si>
  <si>
    <t>Deputy Director</t>
  </si>
  <si>
    <t>Head of Report Processing &amp; Development</t>
  </si>
  <si>
    <t>Project Manager</t>
  </si>
  <si>
    <t>Product Manager</t>
  </si>
  <si>
    <t>Regierungsrat</t>
  </si>
  <si>
    <t>XBRL Spain</t>
  </si>
  <si>
    <t>Lithuania</t>
  </si>
  <si>
    <t>Banco de España</t>
  </si>
  <si>
    <t>IX European Banking Supervisors XBRL Workshop and Tutorial</t>
  </si>
  <si>
    <r>
      <t>29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September - 1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October 2008</t>
    </r>
  </si>
  <si>
    <r>
      <t xml:space="preserve">Hosted by </t>
    </r>
    <r>
      <rPr>
        <b/>
        <sz val="11"/>
        <rFont val="Arial"/>
        <family val="2"/>
      </rPr>
      <t xml:space="preserve">la Commission Bancaire de France </t>
    </r>
  </si>
  <si>
    <t>Salons Amphi Pereire. 100, Boulevard Pereire. 75017 PARIS</t>
  </si>
  <si>
    <t>FINAL VERSION</t>
  </si>
  <si>
    <t>XBRL Europe Assembly
(All day on 29th)</t>
  </si>
  <si>
    <t>CEBS XBRL Tutorial
(From noon, 29th to noon, 30th )</t>
  </si>
  <si>
    <t>CEBS XBRL Workshop
(From noon, 30th to noon,1st)</t>
  </si>
  <si>
    <t>Monday 2008/09/29</t>
  </si>
  <si>
    <t>Salons Amphi Pereire open the doors</t>
  </si>
  <si>
    <t>Introduction to Tutorial presentations</t>
  </si>
  <si>
    <t>Formulae implementation in Bank of Spain</t>
  </si>
  <si>
    <t>Victor Morilla. Banco de España</t>
  </si>
  <si>
    <t xml:space="preserve">Formulae in the European FINREP taxonomy </t>
  </si>
  <si>
    <t>Bernard Darrius. Commission Bancaire, France</t>
  </si>
  <si>
    <t>Tutorial on Formulae</t>
  </si>
  <si>
    <t>Tutorial on Versioning</t>
  </si>
  <si>
    <t>Katrin Schmhel. Bundesbank</t>
  </si>
  <si>
    <t>Tutorial on Best Practices</t>
  </si>
  <si>
    <t>Ignacio Boixo. Banco de España</t>
  </si>
  <si>
    <t>Tuesday 2008/09/30</t>
  </si>
  <si>
    <t>Example of codification system of taxonomy elements</t>
  </si>
  <si>
    <t>Jérôme Poupard. Commission Bancaire, France</t>
  </si>
  <si>
    <t>Tutorial on Matrix Schema</t>
  </si>
  <si>
    <t>Open Source XBRL Initiatives</t>
  </si>
  <si>
    <t>Eduardo González. FIDESOL</t>
  </si>
  <si>
    <t xml:space="preserve">Words of Welcome </t>
  </si>
  <si>
    <t>Jean-Luc Menda. Commission Bancaire</t>
  </si>
  <si>
    <t>XBRL Europe: An Introduction for Supervisors</t>
  </si>
  <si>
    <t>Jean-Luc Menda (Vice-Chairman)
Gilles Maguet (Secretary General)</t>
  </si>
  <si>
    <t>Open discussion &amp; conclusions on Tutorials</t>
  </si>
  <si>
    <t>Open participation is kindly encouraged</t>
  </si>
  <si>
    <t>Workshop presentation</t>
  </si>
  <si>
    <t>Evolution of COREP and FINREP</t>
  </si>
  <si>
    <t xml:space="preserve">Wolfgang Strohbach (CEBS) and Ignacio Boixo </t>
  </si>
  <si>
    <t>IFRS taxonomy: Present and Future</t>
  </si>
  <si>
    <t>Maciej Piechocki, IASCF</t>
  </si>
  <si>
    <t>Banking presentation: implementing XBRL in a cross-border group</t>
  </si>
  <si>
    <t>Philippe Leys and Derek De Brandt, FORTIS</t>
  </si>
  <si>
    <t>Practical aspects of COREP and FINREP implementation with XBRL</t>
  </si>
  <si>
    <t>Michal Piechocki, XBRL Poland</t>
  </si>
  <si>
    <t>Wednesday 2008/10/01</t>
  </si>
  <si>
    <r>
      <t>Guest Speech:</t>
    </r>
    <r>
      <rPr>
        <sz val="10"/>
        <rFont val="Arial"/>
        <family val="0"/>
      </rPr>
      <t xml:space="preserve"> XBRL implementation in the Reserve Bank of India</t>
    </r>
  </si>
  <si>
    <t>Dr. Ramasastri and Mr. Ravimohan, RBI</t>
  </si>
  <si>
    <t>XBRL in the Dutch Central Bank</t>
  </si>
  <si>
    <t>T.A. Staneke, DNB</t>
  </si>
  <si>
    <t>SURFI: Future French Banking Supervision with XBRL</t>
  </si>
  <si>
    <t>Commission Bancaire, France</t>
  </si>
  <si>
    <t>Open discussion &amp; conclusions on Workshop</t>
  </si>
  <si>
    <t>End of the IX Workshop</t>
  </si>
  <si>
    <t>SPAIN</t>
  </si>
  <si>
    <t>GERMANY</t>
  </si>
  <si>
    <t>Bundesbank</t>
  </si>
  <si>
    <t>ITALY</t>
  </si>
  <si>
    <t>Banca d'Italia</t>
  </si>
  <si>
    <t>XBRL Network Coordination</t>
  </si>
  <si>
    <t>UNITED KINGDOM</t>
  </si>
  <si>
    <t>IASCF</t>
  </si>
  <si>
    <t>BELGIUM</t>
  </si>
  <si>
    <t>FORTIS GROUP</t>
  </si>
  <si>
    <t>Reporting Manager</t>
  </si>
  <si>
    <t>Aguilonius Consulting</t>
  </si>
  <si>
    <t>Partner</t>
  </si>
  <si>
    <t>POLAND</t>
  </si>
  <si>
    <t>XBRL Poland</t>
  </si>
  <si>
    <t>GREECE</t>
  </si>
  <si>
    <t>Bank of Belgium</t>
  </si>
  <si>
    <t>INDIA</t>
  </si>
  <si>
    <t>Reserve Bank of India</t>
  </si>
  <si>
    <t>FRANCE</t>
  </si>
  <si>
    <t>Secretariat</t>
  </si>
  <si>
    <t>XBRL Spain Manager</t>
  </si>
  <si>
    <t>WESTLB Paris Branch</t>
  </si>
  <si>
    <t>IT Manager</t>
  </si>
  <si>
    <t>Bundesanstalt für Finanzdienstleistungsaufsicht</t>
  </si>
  <si>
    <t>PORTUGAL</t>
  </si>
  <si>
    <t>BANCO DE PORTUGAL</t>
  </si>
  <si>
    <t>DEXIA GROUP</t>
  </si>
  <si>
    <t>CYPRUS</t>
  </si>
  <si>
    <t>A.E. Prognosys Solutions Ltd</t>
  </si>
  <si>
    <t>Developper</t>
  </si>
  <si>
    <t>COLOMBIA</t>
  </si>
  <si>
    <t>Contraloría de Cundinamarca</t>
  </si>
  <si>
    <t>Contralor</t>
  </si>
  <si>
    <t>HUNGARY</t>
  </si>
  <si>
    <t xml:space="preserve">Hungarian Financial Supervisory Authority </t>
  </si>
  <si>
    <t>Adaptation supervisor</t>
  </si>
  <si>
    <t>NETHERLANDS</t>
  </si>
  <si>
    <t>De Nederlandsche Bank NV</t>
  </si>
  <si>
    <t>LUXEMBOURG</t>
  </si>
  <si>
    <t xml:space="preserve">Commission de Surveillance du Secteur Financier </t>
  </si>
  <si>
    <t>Attaché de direction</t>
  </si>
  <si>
    <t>FERMAT</t>
  </si>
  <si>
    <t>Business Analyst</t>
  </si>
  <si>
    <t>NORWAY</t>
  </si>
  <si>
    <t xml:space="preserve">KREDITTILSYNET </t>
  </si>
  <si>
    <t>Senior advisor</t>
  </si>
  <si>
    <t>BULGARIA</t>
  </si>
  <si>
    <t xml:space="preserve">BANKSERVICE AD </t>
  </si>
  <si>
    <t>Deloitte S.L</t>
  </si>
  <si>
    <t xml:space="preserve">Consultant                      </t>
  </si>
  <si>
    <t>Financial architects nv</t>
  </si>
  <si>
    <t>Software Engineer Compliance</t>
  </si>
  <si>
    <t xml:space="preserve">GPM SYSTEMY SP Z OO          </t>
  </si>
  <si>
    <t>President</t>
  </si>
  <si>
    <t>Université Paris 12</t>
  </si>
  <si>
    <t>Maître de conférences</t>
  </si>
  <si>
    <t>Bulgarian National Bank</t>
  </si>
  <si>
    <t>Designer-Programmer</t>
  </si>
  <si>
    <t>DENMARK</t>
  </si>
  <si>
    <t>Danish FSA - Finanstilsynet</t>
  </si>
  <si>
    <t>TURKEY</t>
  </si>
  <si>
    <t>Banking Regulation and Supervision Agency</t>
  </si>
  <si>
    <t>Banking Specialist</t>
  </si>
  <si>
    <t xml:space="preserve">Asst. Banking Specialist (IT) </t>
  </si>
  <si>
    <t>SOPRA GROUP</t>
  </si>
  <si>
    <t xml:space="preserve">Product Manager </t>
  </si>
  <si>
    <t>LATVIA</t>
  </si>
  <si>
    <t>Financial and Capital Market Commission</t>
  </si>
  <si>
    <t>Information System Planner</t>
  </si>
  <si>
    <t>IRIS Business Services (India) Limited</t>
  </si>
  <si>
    <t>Co-founder</t>
  </si>
  <si>
    <t>Deloitte Consulting B.V.</t>
  </si>
  <si>
    <t>IRELAND</t>
  </si>
  <si>
    <t>CBFSAI (Central Bank &amp; Financial Services Authority of Ireland)</t>
  </si>
  <si>
    <t>Software Developer</t>
  </si>
  <si>
    <t>UMANIS XBRL</t>
  </si>
  <si>
    <t xml:space="preserve">INVOKE </t>
  </si>
  <si>
    <t>Auditor</t>
  </si>
  <si>
    <t>EUROPE</t>
  </si>
  <si>
    <t>European Commission</t>
  </si>
  <si>
    <t>Adviser for Financial Integration</t>
  </si>
  <si>
    <t>CIBER Norway AS</t>
  </si>
  <si>
    <t>Director Consulting</t>
  </si>
  <si>
    <t xml:space="preserve">Finansrådet, Danish Bankers </t>
  </si>
  <si>
    <t xml:space="preserve">Senior </t>
  </si>
  <si>
    <t>The Bank of Lithuania</t>
  </si>
  <si>
    <t>IT expert</t>
  </si>
  <si>
    <t>KPMG Advisory</t>
  </si>
  <si>
    <t xml:space="preserve">Financial Services </t>
  </si>
  <si>
    <t xml:space="preserve">Fundación I+D Del Software Libre </t>
  </si>
  <si>
    <t>Software Engineer</t>
  </si>
  <si>
    <t>SCOTLAND</t>
  </si>
  <si>
    <t>Ubmatrix</t>
  </si>
  <si>
    <t>IX Workshop Survey (30 answers)</t>
  </si>
  <si>
    <t>Formulae implementation in Bank of Spain, Victor Morilla</t>
  </si>
  <si>
    <t>Formulae in the Euro FINREP tax - Bernard Darrius</t>
  </si>
  <si>
    <t>Tutorial on Formulae - Victor Morilla</t>
  </si>
  <si>
    <t>Tutorial on versioning - Katrin Schmehl</t>
  </si>
  <si>
    <t>XBRL Europe: An introduction for Supervisors - 
Jean-Luc Menda, Gilles Maguet</t>
  </si>
  <si>
    <t>Example of codification system of taxonomy elements - 
Jérôme Poupard</t>
  </si>
  <si>
    <t>Tutorial on Matrix Schema - Michele Romanelli</t>
  </si>
  <si>
    <t>Open Source XBRL Initiatives - Eduardo González</t>
  </si>
  <si>
    <t>Tutorial on Best Practices - Ignacio Boixo</t>
  </si>
  <si>
    <t>Open discussion &amp; conclusions on Tutorials - Open</t>
  </si>
  <si>
    <t>Evolution of COREP &amp; FINREP - Wolfgang Strohbach</t>
  </si>
  <si>
    <t>IFRS taxonomy: Present and Future - Maciej Piechocki</t>
  </si>
  <si>
    <t>Banking presentation: implementing XBRL in a 
cross-border group - Philippe Leys and Derek De Brandt</t>
  </si>
  <si>
    <t>Practical aspects of COREP and FINREP implementation
with XBRL - Michal Piechocki</t>
  </si>
  <si>
    <t>Guest Speech: XBRL implementation in the Reserve Bank of India - Dr. Ramasastri and Mr. Ravimohan</t>
  </si>
  <si>
    <t>XBRL in the Dutch Central Bank - T.A. Staneke</t>
  </si>
  <si>
    <t>SURFI: Future French Banking Supervision with XBRL
- Jean-Luc Menda and Sylviane Delarue</t>
  </si>
  <si>
    <t>Open discussion &amp; conclusions - Open</t>
  </si>
  <si>
    <t>More open source tools</t>
  </si>
  <si>
    <t>COREP/XBRL data analysis</t>
  </si>
  <si>
    <t>XBRL and solvency II, rounding issues, formulae</t>
  </si>
  <si>
    <t>A list of attendees</t>
  </si>
  <si>
    <t>The time schedule should be a bit better and accurate</t>
  </si>
  <si>
    <t>Maturity of software available</t>
  </si>
  <si>
    <t>Formulae, guidelines how to create a taxonomy</t>
  </si>
  <si>
    <t>We'd like to get more information from project updates and regulatory projects of international supervisors institutions</t>
  </si>
  <si>
    <t>Should make more effort to begin on time and not to be delayed. Needs better time management. Also prepare working/talking in the background is distracting - shouls be discouraged. Virtually all presentations went over their alloted time and there was not estimated time for questions. Otherwise very good.</t>
  </si>
  <si>
    <t>Formulae</t>
  </si>
  <si>
    <t>XBRL in banking supervision, platforms receiving supervisory reports and the adoption of XBRL</t>
  </si>
  <si>
    <t>Implementation of XBRL projects. XBRL technology for reporting and analysis in larger banks</t>
  </si>
  <si>
    <t>I've the impression that we see the same presentations as last time. Maybe workshops should be less frequent.</t>
  </si>
  <si>
    <t>Interoperability is not only a question between Banks supervisors and CEBS but we have to think more to a basis of a conclusionsdefinition and language at even the bank operational level. The XBRL "think" to reach the "accounts" of banks to avoid missunderstanding between banks and their authorities.</t>
  </si>
  <si>
    <t>Workshop presentation CEBS XBRL Network Members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</si>
</sst>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h:mm:ss;@"/>
    <numFmt numFmtId="187" formatCode="hh:mm;@"/>
  </numFmts>
  <fonts count="37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u val="single"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3"/>
      <name val="Arial"/>
      <family val="2"/>
    </font>
    <font>
      <sz val="7.5"/>
      <color indexed="8"/>
      <name val="Arial"/>
      <family val="2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i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3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2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8" fillId="17" borderId="0" xfId="0" applyFont="1" applyFill="1" applyAlignment="1">
      <alignment horizontal="center" wrapText="1"/>
    </xf>
    <xf numFmtId="186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1" fillId="0" borderId="0" xfId="0" applyFont="1" applyAlignment="1">
      <alignment/>
    </xf>
    <xf numFmtId="186" fontId="4" fillId="17" borderId="0" xfId="0" applyNumberFormat="1" applyFont="1" applyFill="1" applyAlignment="1">
      <alignment horizontal="center" wrapText="1"/>
    </xf>
    <xf numFmtId="0" fontId="10" fillId="24" borderId="10" xfId="0" applyFont="1" applyFill="1" applyBorder="1" applyAlignment="1">
      <alignment horizontal="center" vertical="center" wrapText="1"/>
    </xf>
    <xf numFmtId="186" fontId="9" fillId="25" borderId="11" xfId="0" applyNumberFormat="1" applyFont="1" applyFill="1" applyBorder="1" applyAlignment="1">
      <alignment horizontal="center" wrapText="1"/>
    </xf>
    <xf numFmtId="187" fontId="9" fillId="25" borderId="11" xfId="0" applyNumberFormat="1" applyFont="1" applyFill="1" applyBorder="1" applyAlignment="1">
      <alignment horizontal="center" wrapText="1"/>
    </xf>
    <xf numFmtId="0" fontId="10" fillId="25" borderId="12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left" vertical="center" shrinkToFit="1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4" borderId="11" xfId="0" applyFont="1" applyFill="1" applyBorder="1" applyAlignment="1">
      <alignment vertical="center" wrapText="1"/>
    </xf>
    <xf numFmtId="0" fontId="0" fillId="26" borderId="11" xfId="0" applyFont="1" applyFill="1" applyBorder="1" applyAlignment="1">
      <alignment vertical="center" wrapText="1"/>
    </xf>
    <xf numFmtId="186" fontId="0" fillId="24" borderId="13" xfId="0" applyNumberFormat="1" applyFont="1" applyFill="1" applyBorder="1" applyAlignment="1">
      <alignment horizontal="center" wrapText="1"/>
    </xf>
    <xf numFmtId="187" fontId="0" fillId="24" borderId="13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horizontal="left" vertical="center" wrapText="1"/>
    </xf>
    <xf numFmtId="186" fontId="0" fillId="4" borderId="13" xfId="0" applyNumberFormat="1" applyFont="1" applyFill="1" applyBorder="1" applyAlignment="1">
      <alignment horizontal="center" wrapText="1"/>
    </xf>
    <xf numFmtId="187" fontId="0" fillId="4" borderId="13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left" vertical="center" shrinkToFit="1"/>
    </xf>
    <xf numFmtId="0" fontId="0" fillId="4" borderId="11" xfId="0" applyFont="1" applyFill="1" applyBorder="1" applyAlignment="1">
      <alignment horizontal="left" vertical="center"/>
    </xf>
    <xf numFmtId="0" fontId="0" fillId="4" borderId="13" xfId="0" applyNumberFormat="1" applyFont="1" applyFill="1" applyBorder="1" applyAlignment="1">
      <alignment horizontal="center" wrapText="1"/>
    </xf>
    <xf numFmtId="186" fontId="0" fillId="22" borderId="13" xfId="0" applyNumberFormat="1" applyFont="1" applyFill="1" applyBorder="1" applyAlignment="1">
      <alignment horizontal="center" wrapText="1"/>
    </xf>
    <xf numFmtId="187" fontId="0" fillId="22" borderId="13" xfId="0" applyNumberFormat="1" applyFont="1" applyFill="1" applyBorder="1" applyAlignment="1">
      <alignment horizontal="center" vertical="center" wrapText="1"/>
    </xf>
    <xf numFmtId="0" fontId="4" fillId="22" borderId="11" xfId="0" applyFont="1" applyFill="1" applyBorder="1" applyAlignment="1">
      <alignment vertical="center" wrapText="1"/>
    </xf>
    <xf numFmtId="0" fontId="0" fillId="22" borderId="11" xfId="0" applyFont="1" applyFill="1" applyBorder="1" applyAlignment="1">
      <alignment horizontal="left" vertical="center" wrapText="1"/>
    </xf>
    <xf numFmtId="0" fontId="0" fillId="22" borderId="11" xfId="0" applyFont="1" applyFill="1" applyBorder="1" applyAlignment="1">
      <alignment vertical="center" wrapText="1"/>
    </xf>
    <xf numFmtId="186" fontId="0" fillId="26" borderId="13" xfId="0" applyNumberFormat="1" applyFont="1" applyFill="1" applyBorder="1" applyAlignment="1">
      <alignment horizontal="center" wrapText="1"/>
    </xf>
    <xf numFmtId="187" fontId="0" fillId="26" borderId="13" xfId="0" applyNumberFormat="1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left" vertical="center" wrapText="1"/>
    </xf>
    <xf numFmtId="0" fontId="0" fillId="26" borderId="11" xfId="0" applyFont="1" applyFill="1" applyBorder="1" applyAlignment="1">
      <alignment horizontal="left" vertical="center" shrinkToFit="1"/>
    </xf>
    <xf numFmtId="0" fontId="0" fillId="26" borderId="11" xfId="0" applyFont="1" applyFill="1" applyBorder="1" applyAlignment="1">
      <alignment horizontal="left" vertical="center"/>
    </xf>
    <xf numFmtId="0" fontId="0" fillId="26" borderId="13" xfId="0" applyNumberFormat="1" applyFont="1" applyFill="1" applyBorder="1" applyAlignment="1">
      <alignment horizontal="center" wrapText="1"/>
    </xf>
    <xf numFmtId="0" fontId="4" fillId="26" borderId="11" xfId="0" applyFont="1" applyFill="1" applyBorder="1" applyAlignment="1">
      <alignment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36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6" fillId="0" borderId="0" xfId="0" applyFont="1" applyAlignment="1">
      <alignment horizontal="left" indent="6"/>
    </xf>
    <xf numFmtId="0" fontId="2" fillId="0" borderId="0" xfId="0" applyFont="1" applyFill="1" applyAlignment="1">
      <alignment/>
    </xf>
    <xf numFmtId="0" fontId="0" fillId="22" borderId="12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4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14" fontId="8" fillId="24" borderId="14" xfId="0" applyNumberFormat="1" applyFont="1" applyFill="1" applyBorder="1" applyAlignment="1">
      <alignment vertical="center"/>
    </xf>
    <xf numFmtId="0" fontId="0" fillId="0" borderId="14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2"/>
  <sheetViews>
    <sheetView zoomScalePageLayoutView="0" workbookViewId="0" topLeftCell="A1">
      <selection activeCell="I11" sqref="I11"/>
    </sheetView>
  </sheetViews>
  <sheetFormatPr defaultColWidth="11.421875" defaultRowHeight="12.75"/>
  <cols>
    <col min="1" max="1" width="3.28125" style="10" customWidth="1"/>
    <col min="2" max="2" width="9.8515625" style="10" customWidth="1"/>
    <col min="3" max="3" width="9.28125" style="10" customWidth="1"/>
    <col min="4" max="4" width="8.421875" style="10" customWidth="1"/>
    <col min="5" max="5" width="41.7109375" style="11" customWidth="1"/>
    <col min="6" max="6" width="39.7109375" style="12" customWidth="1"/>
    <col min="10" max="10" width="35.140625" style="0" customWidth="1"/>
  </cols>
  <sheetData>
    <row r="2" ht="15" customHeight="1"/>
    <row r="3" ht="16.5">
      <c r="C3" s="13" t="s">
        <v>51</v>
      </c>
    </row>
    <row r="4" ht="18">
      <c r="C4" s="14" t="s">
        <v>52</v>
      </c>
    </row>
    <row r="5" ht="14.25">
      <c r="C5" s="15"/>
    </row>
    <row r="6" ht="15">
      <c r="C6" s="15" t="s">
        <v>53</v>
      </c>
    </row>
    <row r="7" spans="3:6" ht="14.25">
      <c r="C7" s="15" t="s">
        <v>54</v>
      </c>
      <c r="F7" s="12" t="s">
        <v>55</v>
      </c>
    </row>
    <row r="8" ht="12.75">
      <c r="C8" s="16"/>
    </row>
    <row r="9" spans="2:6" ht="25.5">
      <c r="B9" s="60" t="s">
        <v>56</v>
      </c>
      <c r="C9" s="61"/>
      <c r="D9" s="62"/>
      <c r="E9" s="25" t="s">
        <v>57</v>
      </c>
      <c r="F9" s="26" t="s">
        <v>58</v>
      </c>
    </row>
    <row r="10" ht="12.75" customHeight="1"/>
    <row r="11" spans="1:6" ht="25.5">
      <c r="A11" s="17"/>
      <c r="B11" s="17" t="s">
        <v>24</v>
      </c>
      <c r="C11" s="17" t="s">
        <v>25</v>
      </c>
      <c r="D11" s="17" t="s">
        <v>26</v>
      </c>
      <c r="E11" s="9" t="s">
        <v>27</v>
      </c>
      <c r="F11" s="9" t="s">
        <v>28</v>
      </c>
    </row>
    <row r="12" spans="1:6" ht="12.75">
      <c r="A12" s="63" t="s">
        <v>59</v>
      </c>
      <c r="B12" s="64"/>
      <c r="C12" s="64"/>
      <c r="D12" s="64"/>
      <c r="E12" s="64"/>
      <c r="F12" s="18"/>
    </row>
    <row r="13" spans="1:6" ht="12.75">
      <c r="A13" s="27"/>
      <c r="B13" s="28">
        <v>0.5</v>
      </c>
      <c r="C13" s="28"/>
      <c r="D13" s="28"/>
      <c r="E13" s="29" t="s">
        <v>60</v>
      </c>
      <c r="F13" s="30"/>
    </row>
    <row r="14" spans="1:6" ht="12.75">
      <c r="A14" s="31"/>
      <c r="B14" s="32">
        <v>0.5208333333333334</v>
      </c>
      <c r="C14" s="32">
        <f aca="true" t="shared" si="0" ref="C14:C19">B14+D14</f>
        <v>0.5243055555555556</v>
      </c>
      <c r="D14" s="32">
        <v>0.003472222222222222</v>
      </c>
      <c r="E14" s="25" t="s">
        <v>61</v>
      </c>
      <c r="F14" s="33" t="s">
        <v>29</v>
      </c>
    </row>
    <row r="15" spans="1:6" ht="12.75">
      <c r="A15" s="31"/>
      <c r="B15" s="32">
        <f aca="true" t="shared" si="1" ref="B15:B20">C14</f>
        <v>0.5243055555555556</v>
      </c>
      <c r="C15" s="32">
        <f>B15+D15</f>
        <v>0.5381944444444444</v>
      </c>
      <c r="D15" s="32">
        <v>0.013888888888888888</v>
      </c>
      <c r="E15" s="25" t="s">
        <v>62</v>
      </c>
      <c r="F15" s="33" t="s">
        <v>63</v>
      </c>
    </row>
    <row r="16" spans="1:6" ht="13.5" customHeight="1">
      <c r="A16" s="31"/>
      <c r="B16" s="32">
        <f t="shared" si="1"/>
        <v>0.5381944444444444</v>
      </c>
      <c r="C16" s="32">
        <f>B16+D16</f>
        <v>0.548611111111111</v>
      </c>
      <c r="D16" s="32">
        <v>0.010416666666666666</v>
      </c>
      <c r="E16" s="25" t="s">
        <v>64</v>
      </c>
      <c r="F16" s="33" t="s">
        <v>65</v>
      </c>
    </row>
    <row r="17" spans="1:6" ht="12.75">
      <c r="A17" s="31"/>
      <c r="B17" s="32">
        <f>C16</f>
        <v>0.548611111111111</v>
      </c>
      <c r="C17" s="32">
        <f>B17+D17</f>
        <v>0.6458333333333333</v>
      </c>
      <c r="D17" s="32">
        <v>0.09722222222222222</v>
      </c>
      <c r="E17" s="25" t="s">
        <v>66</v>
      </c>
      <c r="F17" s="33" t="s">
        <v>63</v>
      </c>
    </row>
    <row r="18" spans="1:6" ht="12.75">
      <c r="A18" s="19"/>
      <c r="B18" s="20">
        <f t="shared" si="1"/>
        <v>0.6458333333333333</v>
      </c>
      <c r="C18" s="20">
        <f t="shared" si="0"/>
        <v>0.6666666666666666</v>
      </c>
      <c r="D18" s="20">
        <v>0.020833333333333332</v>
      </c>
      <c r="E18" s="21" t="s">
        <v>32</v>
      </c>
      <c r="F18" s="22"/>
    </row>
    <row r="19" spans="1:6" ht="12.75">
      <c r="A19" s="31"/>
      <c r="B19" s="32">
        <f t="shared" si="1"/>
        <v>0.6666666666666666</v>
      </c>
      <c r="C19" s="32">
        <f t="shared" si="0"/>
        <v>0.7083333333333333</v>
      </c>
      <c r="D19" s="32">
        <v>0.041666666666666664</v>
      </c>
      <c r="E19" s="25" t="s">
        <v>67</v>
      </c>
      <c r="F19" s="34" t="s">
        <v>68</v>
      </c>
    </row>
    <row r="20" spans="1:6" ht="12.75">
      <c r="A20" s="35"/>
      <c r="B20" s="32">
        <f t="shared" si="1"/>
        <v>0.7083333333333333</v>
      </c>
      <c r="C20" s="32">
        <f>B20+D20</f>
        <v>0.7499999999999999</v>
      </c>
      <c r="D20" s="32">
        <v>0.041666666666666664</v>
      </c>
      <c r="E20" s="25" t="s">
        <v>69</v>
      </c>
      <c r="F20" s="33" t="s">
        <v>70</v>
      </c>
    </row>
    <row r="21" spans="1:6" ht="13.5" customHeight="1">
      <c r="A21" s="65" t="s">
        <v>71</v>
      </c>
      <c r="B21" s="66"/>
      <c r="C21" s="66"/>
      <c r="D21" s="66"/>
      <c r="E21" s="66"/>
      <c r="F21" s="18"/>
    </row>
    <row r="22" spans="1:6" ht="25.5">
      <c r="A22" s="35"/>
      <c r="B22" s="32">
        <v>0.375</v>
      </c>
      <c r="C22" s="32">
        <f aca="true" t="shared" si="2" ref="C22:C35">B22+D22</f>
        <v>0.3854166666666667</v>
      </c>
      <c r="D22" s="32">
        <v>0.010416666666666666</v>
      </c>
      <c r="E22" s="25" t="s">
        <v>72</v>
      </c>
      <c r="F22" s="33" t="s">
        <v>73</v>
      </c>
    </row>
    <row r="23" spans="1:6" ht="13.5" customHeight="1">
      <c r="A23" s="35"/>
      <c r="B23" s="32">
        <f aca="true" t="shared" si="3" ref="B23:B35">C22</f>
        <v>0.3854166666666667</v>
      </c>
      <c r="C23" s="32">
        <f>B23+D23</f>
        <v>0.42708333333333337</v>
      </c>
      <c r="D23" s="32">
        <v>0.041666666666666664</v>
      </c>
      <c r="E23" s="25" t="s">
        <v>74</v>
      </c>
      <c r="F23" s="33" t="s">
        <v>31</v>
      </c>
    </row>
    <row r="24" spans="1:6" ht="12.75">
      <c r="A24" s="35"/>
      <c r="B24" s="32">
        <f t="shared" si="3"/>
        <v>0.42708333333333337</v>
      </c>
      <c r="C24" s="32">
        <f t="shared" si="2"/>
        <v>0.43750000000000006</v>
      </c>
      <c r="D24" s="32">
        <v>0.010416666666666666</v>
      </c>
      <c r="E24" s="25" t="s">
        <v>75</v>
      </c>
      <c r="F24" s="33" t="s">
        <v>76</v>
      </c>
    </row>
    <row r="25" spans="1:6" ht="12.75">
      <c r="A25" s="19"/>
      <c r="B25" s="20">
        <f t="shared" si="3"/>
        <v>0.43750000000000006</v>
      </c>
      <c r="C25" s="20">
        <f t="shared" si="2"/>
        <v>0.45833333333333337</v>
      </c>
      <c r="D25" s="20">
        <v>0.020833333333333332</v>
      </c>
      <c r="E25" s="21" t="s">
        <v>32</v>
      </c>
      <c r="F25" s="22"/>
    </row>
    <row r="26" spans="1:6" ht="12.75">
      <c r="A26" s="36"/>
      <c r="B26" s="37">
        <f t="shared" si="3"/>
        <v>0.45833333333333337</v>
      </c>
      <c r="C26" s="37">
        <f t="shared" si="2"/>
        <v>0.4618055555555556</v>
      </c>
      <c r="D26" s="37">
        <v>0.003472222222222222</v>
      </c>
      <c r="E26" s="38" t="s">
        <v>77</v>
      </c>
      <c r="F26" s="39" t="s">
        <v>78</v>
      </c>
    </row>
    <row r="27" spans="1:6" ht="25.5">
      <c r="A27" s="36"/>
      <c r="B27" s="37">
        <f t="shared" si="3"/>
        <v>0.4618055555555556</v>
      </c>
      <c r="C27" s="37">
        <f t="shared" si="2"/>
        <v>0.48958333333333337</v>
      </c>
      <c r="D27" s="37">
        <v>0.027777777777777776</v>
      </c>
      <c r="E27" s="40" t="s">
        <v>79</v>
      </c>
      <c r="F27" s="39" t="s">
        <v>80</v>
      </c>
    </row>
    <row r="28" spans="1:6" ht="13.5" customHeight="1">
      <c r="A28" s="35"/>
      <c r="B28" s="32">
        <f t="shared" si="3"/>
        <v>0.48958333333333337</v>
      </c>
      <c r="C28" s="32">
        <f>B28+D28</f>
        <v>0.5208333333333334</v>
      </c>
      <c r="D28" s="32">
        <v>0.03125</v>
      </c>
      <c r="E28" s="25" t="s">
        <v>81</v>
      </c>
      <c r="F28" s="33" t="s">
        <v>82</v>
      </c>
    </row>
    <row r="29" spans="1:6" ht="13.5" customHeight="1">
      <c r="A29" s="19"/>
      <c r="B29" s="20">
        <f t="shared" si="3"/>
        <v>0.5208333333333334</v>
      </c>
      <c r="C29" s="20">
        <f t="shared" si="2"/>
        <v>0.5625</v>
      </c>
      <c r="D29" s="20">
        <v>0.041666666666666664</v>
      </c>
      <c r="E29" s="21" t="s">
        <v>30</v>
      </c>
      <c r="F29" s="22"/>
    </row>
    <row r="30" spans="1:6" ht="13.5" customHeight="1">
      <c r="A30" s="41"/>
      <c r="B30" s="42">
        <f t="shared" si="3"/>
        <v>0.5625</v>
      </c>
      <c r="C30" s="42">
        <f t="shared" si="2"/>
        <v>0.5659722222222222</v>
      </c>
      <c r="D30" s="42">
        <v>0.003472222222222222</v>
      </c>
      <c r="E30" s="26" t="s">
        <v>83</v>
      </c>
      <c r="F30" s="43" t="s">
        <v>29</v>
      </c>
    </row>
    <row r="31" spans="1:6" ht="12.75" customHeight="1">
      <c r="A31" s="41"/>
      <c r="B31" s="42">
        <f t="shared" si="3"/>
        <v>0.5659722222222222</v>
      </c>
      <c r="C31" s="42">
        <f t="shared" si="2"/>
        <v>0.6041666666666666</v>
      </c>
      <c r="D31" s="42">
        <v>0.03819444444444444</v>
      </c>
      <c r="E31" s="26" t="s">
        <v>84</v>
      </c>
      <c r="F31" s="44" t="s">
        <v>85</v>
      </c>
    </row>
    <row r="32" spans="1:6" ht="13.5" customHeight="1">
      <c r="A32" s="41"/>
      <c r="B32" s="42">
        <f t="shared" si="3"/>
        <v>0.6041666666666666</v>
      </c>
      <c r="C32" s="42">
        <f t="shared" si="2"/>
        <v>0.6458333333333333</v>
      </c>
      <c r="D32" s="42">
        <v>0.041666666666666664</v>
      </c>
      <c r="E32" s="26" t="s">
        <v>86</v>
      </c>
      <c r="F32" s="45" t="s">
        <v>87</v>
      </c>
    </row>
    <row r="33" spans="1:6" ht="12.75" customHeight="1">
      <c r="A33" s="19"/>
      <c r="B33" s="20">
        <f t="shared" si="3"/>
        <v>0.6458333333333333</v>
      </c>
      <c r="C33" s="20">
        <f t="shared" si="2"/>
        <v>0.6666666666666666</v>
      </c>
      <c r="D33" s="20">
        <v>0.020833333333333332</v>
      </c>
      <c r="E33" s="21" t="s">
        <v>32</v>
      </c>
      <c r="F33" s="22"/>
    </row>
    <row r="34" spans="1:6" ht="13.5" customHeight="1">
      <c r="A34" s="41"/>
      <c r="B34" s="42">
        <f t="shared" si="3"/>
        <v>0.6666666666666666</v>
      </c>
      <c r="C34" s="42">
        <f t="shared" si="2"/>
        <v>0.7083333333333333</v>
      </c>
      <c r="D34" s="42">
        <v>0.041666666666666664</v>
      </c>
      <c r="E34" s="26" t="s">
        <v>88</v>
      </c>
      <c r="F34" s="43" t="s">
        <v>89</v>
      </c>
    </row>
    <row r="35" spans="1:6" ht="13.5" customHeight="1">
      <c r="A35" s="41"/>
      <c r="B35" s="42">
        <f t="shared" si="3"/>
        <v>0.7083333333333333</v>
      </c>
      <c r="C35" s="42">
        <f t="shared" si="2"/>
        <v>0.7499999999999999</v>
      </c>
      <c r="D35" s="42">
        <v>0.041666666666666664</v>
      </c>
      <c r="E35" s="26" t="s">
        <v>90</v>
      </c>
      <c r="F35" s="43" t="s">
        <v>91</v>
      </c>
    </row>
    <row r="36" spans="1:6" ht="13.5" customHeight="1">
      <c r="A36" s="65" t="s">
        <v>92</v>
      </c>
      <c r="B36" s="66"/>
      <c r="C36" s="66"/>
      <c r="D36" s="66"/>
      <c r="E36" s="66"/>
      <c r="F36" s="18"/>
    </row>
    <row r="37" spans="1:6" ht="13.5" customHeight="1">
      <c r="A37" s="46"/>
      <c r="B37" s="42">
        <v>0.375</v>
      </c>
      <c r="C37" s="42">
        <f>B37+D37</f>
        <v>0.40625</v>
      </c>
      <c r="D37" s="42">
        <v>0.03125</v>
      </c>
      <c r="E37" s="47" t="s">
        <v>93</v>
      </c>
      <c r="F37" s="44" t="s">
        <v>94</v>
      </c>
    </row>
    <row r="38" spans="1:6" ht="13.5" customHeight="1">
      <c r="A38" s="46"/>
      <c r="B38" s="42">
        <f>C37</f>
        <v>0.40625</v>
      </c>
      <c r="C38" s="42">
        <f>B38+D38</f>
        <v>0.4375</v>
      </c>
      <c r="D38" s="42">
        <v>0.03125</v>
      </c>
      <c r="E38" s="26" t="s">
        <v>95</v>
      </c>
      <c r="F38" s="44" t="s">
        <v>96</v>
      </c>
    </row>
    <row r="39" spans="1:6" ht="13.5" customHeight="1">
      <c r="A39" s="19"/>
      <c r="B39" s="20">
        <f>C38</f>
        <v>0.4375</v>
      </c>
      <c r="C39" s="20">
        <f>B39+D39</f>
        <v>0.4583333333333333</v>
      </c>
      <c r="D39" s="20">
        <v>0.020833333333333332</v>
      </c>
      <c r="E39" s="21" t="s">
        <v>32</v>
      </c>
      <c r="F39" s="22"/>
    </row>
    <row r="40" spans="1:6" ht="25.5">
      <c r="A40" s="46"/>
      <c r="B40" s="42">
        <f>C39</f>
        <v>0.4583333333333333</v>
      </c>
      <c r="C40" s="42">
        <f>B40+D40</f>
        <v>0.4895833333333333</v>
      </c>
      <c r="D40" s="42">
        <v>0.03125</v>
      </c>
      <c r="E40" s="26" t="s">
        <v>97</v>
      </c>
      <c r="F40" s="44" t="s">
        <v>98</v>
      </c>
    </row>
    <row r="41" spans="1:6" ht="12.75">
      <c r="A41" s="46"/>
      <c r="B41" s="42">
        <f>C40</f>
        <v>0.4895833333333333</v>
      </c>
      <c r="C41" s="42">
        <f>B41+D41</f>
        <v>0.5208333333333333</v>
      </c>
      <c r="D41" s="42">
        <v>0.03125</v>
      </c>
      <c r="E41" s="26" t="s">
        <v>99</v>
      </c>
      <c r="F41" s="44" t="s">
        <v>82</v>
      </c>
    </row>
    <row r="42" spans="1:6" ht="12.75">
      <c r="A42" s="19"/>
      <c r="B42" s="20">
        <f>C41</f>
        <v>0.5208333333333333</v>
      </c>
      <c r="C42" s="20"/>
      <c r="D42" s="20"/>
      <c r="E42" s="21" t="s">
        <v>100</v>
      </c>
      <c r="F42" s="22"/>
    </row>
  </sheetData>
  <sheetProtection/>
  <mergeCells count="4">
    <mergeCell ref="B9:D9"/>
    <mergeCell ref="A12:E12"/>
    <mergeCell ref="A21:E21"/>
    <mergeCell ref="A36:E3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">
      <selection activeCell="G47" sqref="G47"/>
    </sheetView>
  </sheetViews>
  <sheetFormatPr defaultColWidth="11.421875" defaultRowHeight="12.75"/>
  <cols>
    <col min="1" max="1" width="17.57421875" style="6" bestFit="1" customWidth="1"/>
    <col min="2" max="2" width="62.140625" style="6" bestFit="1" customWidth="1"/>
    <col min="3" max="3" width="41.421875" style="6" bestFit="1" customWidth="1"/>
    <col min="5" max="16384" width="11.421875" style="6" customWidth="1"/>
  </cols>
  <sheetData>
    <row r="1" spans="1:3" ht="12.75">
      <c r="A1" s="48" t="s">
        <v>101</v>
      </c>
      <c r="B1" s="48" t="s">
        <v>50</v>
      </c>
      <c r="C1" s="48"/>
    </row>
    <row r="2" spans="1:3" ht="12.75">
      <c r="A2" s="48" t="s">
        <v>102</v>
      </c>
      <c r="B2" s="48" t="s">
        <v>103</v>
      </c>
      <c r="C2" s="48"/>
    </row>
    <row r="3" spans="1:3" ht="14.25">
      <c r="A3" s="48" t="s">
        <v>104</v>
      </c>
      <c r="B3" s="48" t="s">
        <v>105</v>
      </c>
      <c r="C3" s="49"/>
    </row>
    <row r="4" spans="1:3" ht="12.75">
      <c r="A4" s="48" t="s">
        <v>101</v>
      </c>
      <c r="B4" s="48" t="s">
        <v>50</v>
      </c>
      <c r="C4" s="48" t="s">
        <v>106</v>
      </c>
    </row>
    <row r="5" spans="1:3" ht="12.75">
      <c r="A5" s="48" t="s">
        <v>107</v>
      </c>
      <c r="B5" s="48" t="s">
        <v>108</v>
      </c>
      <c r="C5" s="48" t="s">
        <v>45</v>
      </c>
    </row>
    <row r="6" spans="1:3" ht="12.75">
      <c r="A6" s="48" t="s">
        <v>109</v>
      </c>
      <c r="B6" s="48" t="s">
        <v>110</v>
      </c>
      <c r="C6" s="48" t="s">
        <v>111</v>
      </c>
    </row>
    <row r="7" spans="1:3" ht="12.75">
      <c r="A7" s="48" t="s">
        <v>109</v>
      </c>
      <c r="B7" s="48" t="s">
        <v>112</v>
      </c>
      <c r="C7" s="48" t="s">
        <v>113</v>
      </c>
    </row>
    <row r="8" spans="1:3" ht="14.25">
      <c r="A8" s="48" t="s">
        <v>114</v>
      </c>
      <c r="B8" s="48" t="s">
        <v>115</v>
      </c>
      <c r="C8" s="49"/>
    </row>
    <row r="9" spans="1:3" ht="14.25">
      <c r="A9" s="48" t="s">
        <v>116</v>
      </c>
      <c r="B9" s="48" t="s">
        <v>22</v>
      </c>
      <c r="C9" s="49"/>
    </row>
    <row r="10" spans="1:3" ht="14.25">
      <c r="A10" s="48" t="s">
        <v>109</v>
      </c>
      <c r="B10" s="48" t="s">
        <v>117</v>
      </c>
      <c r="C10" s="49"/>
    </row>
    <row r="11" spans="1:3" ht="14.25">
      <c r="A11" s="48" t="s">
        <v>118</v>
      </c>
      <c r="B11" s="48" t="s">
        <v>119</v>
      </c>
      <c r="C11" s="49"/>
    </row>
    <row r="12" spans="1:3" ht="14.25">
      <c r="A12" s="48" t="s">
        <v>118</v>
      </c>
      <c r="B12" s="48" t="s">
        <v>119</v>
      </c>
      <c r="C12" s="49"/>
    </row>
    <row r="13" spans="1:3" ht="14.25">
      <c r="A13" s="48" t="s">
        <v>120</v>
      </c>
      <c r="B13" s="48" t="s">
        <v>98</v>
      </c>
      <c r="C13" s="49"/>
    </row>
    <row r="14" spans="1:3" ht="12.75">
      <c r="A14" s="48" t="s">
        <v>107</v>
      </c>
      <c r="B14" s="48" t="s">
        <v>39</v>
      </c>
      <c r="C14" s="48" t="s">
        <v>121</v>
      </c>
    </row>
    <row r="15" spans="1:3" ht="14.25">
      <c r="A15" s="48" t="s">
        <v>120</v>
      </c>
      <c r="B15" s="48" t="s">
        <v>98</v>
      </c>
      <c r="C15" s="49"/>
    </row>
    <row r="16" spans="1:3" ht="12.75">
      <c r="A16" s="48" t="s">
        <v>101</v>
      </c>
      <c r="B16" s="48" t="s">
        <v>48</v>
      </c>
      <c r="C16" s="48" t="s">
        <v>122</v>
      </c>
    </row>
    <row r="17" spans="1:3" ht="12.75">
      <c r="A17" s="48" t="s">
        <v>120</v>
      </c>
      <c r="B17" s="48" t="s">
        <v>123</v>
      </c>
      <c r="C17" s="48" t="s">
        <v>124</v>
      </c>
    </row>
    <row r="18" spans="1:3" ht="12.75">
      <c r="A18" s="48" t="s">
        <v>102</v>
      </c>
      <c r="B18" s="48" t="s">
        <v>125</v>
      </c>
      <c r="C18" s="48" t="s">
        <v>47</v>
      </c>
    </row>
    <row r="19" spans="1:3" ht="12.75">
      <c r="A19" s="48" t="s">
        <v>126</v>
      </c>
      <c r="B19" s="48" t="s">
        <v>127</v>
      </c>
      <c r="C19" s="48" t="s">
        <v>42</v>
      </c>
    </row>
    <row r="20" spans="1:3" ht="12.75">
      <c r="A20" s="48" t="s">
        <v>114</v>
      </c>
      <c r="B20" s="48" t="s">
        <v>37</v>
      </c>
      <c r="C20" s="48"/>
    </row>
    <row r="21" spans="1:3" ht="12.75">
      <c r="A21" s="48" t="s">
        <v>109</v>
      </c>
      <c r="B21" s="48" t="s">
        <v>128</v>
      </c>
      <c r="C21" s="48" t="s">
        <v>34</v>
      </c>
    </row>
    <row r="22" spans="1:3" ht="12.75">
      <c r="A22" s="48" t="s">
        <v>129</v>
      </c>
      <c r="B22" s="48" t="s">
        <v>130</v>
      </c>
      <c r="C22" s="48" t="s">
        <v>38</v>
      </c>
    </row>
    <row r="23" spans="1:3" ht="12.75">
      <c r="A23" s="48" t="s">
        <v>129</v>
      </c>
      <c r="B23" s="48" t="s">
        <v>130</v>
      </c>
      <c r="C23" s="48" t="s">
        <v>131</v>
      </c>
    </row>
    <row r="24" spans="1:3" ht="12.75">
      <c r="A24" s="48" t="s">
        <v>132</v>
      </c>
      <c r="B24" s="48" t="s">
        <v>133</v>
      </c>
      <c r="C24" s="48" t="s">
        <v>134</v>
      </c>
    </row>
    <row r="25" spans="1:3" ht="12.75">
      <c r="A25" s="48" t="s">
        <v>116</v>
      </c>
      <c r="B25" s="48" t="s">
        <v>22</v>
      </c>
      <c r="C25" s="48" t="s">
        <v>35</v>
      </c>
    </row>
    <row r="26" spans="1:3" ht="12.75">
      <c r="A26" s="48" t="s">
        <v>135</v>
      </c>
      <c r="B26" s="48" t="s">
        <v>136</v>
      </c>
      <c r="C26" s="48" t="s">
        <v>41</v>
      </c>
    </row>
    <row r="27" spans="1:3" ht="12.75">
      <c r="A27" s="48" t="s">
        <v>135</v>
      </c>
      <c r="B27" s="48" t="s">
        <v>136</v>
      </c>
      <c r="C27" s="48" t="s">
        <v>137</v>
      </c>
    </row>
    <row r="28" spans="1:3" ht="12.75">
      <c r="A28" s="48" t="s">
        <v>126</v>
      </c>
      <c r="B28" s="48" t="s">
        <v>127</v>
      </c>
      <c r="C28" s="48"/>
    </row>
    <row r="29" spans="1:3" ht="12.75">
      <c r="A29" s="48" t="s">
        <v>138</v>
      </c>
      <c r="B29" s="48" t="s">
        <v>139</v>
      </c>
      <c r="C29" s="48"/>
    </row>
    <row r="30" spans="1:3" ht="12.75">
      <c r="A30" s="48" t="s">
        <v>138</v>
      </c>
      <c r="B30" s="48" t="s">
        <v>139</v>
      </c>
      <c r="C30" s="48"/>
    </row>
    <row r="31" spans="1:3" ht="12.75">
      <c r="A31" s="48" t="s">
        <v>140</v>
      </c>
      <c r="B31" s="48" t="s">
        <v>141</v>
      </c>
      <c r="C31" s="48" t="s">
        <v>142</v>
      </c>
    </row>
    <row r="32" spans="1:3" ht="12.75">
      <c r="A32" s="48" t="s">
        <v>120</v>
      </c>
      <c r="B32" s="48" t="s">
        <v>143</v>
      </c>
      <c r="C32" s="48" t="s">
        <v>46</v>
      </c>
    </row>
    <row r="33" spans="1:3" ht="12.75">
      <c r="A33" s="48" t="s">
        <v>120</v>
      </c>
      <c r="B33" s="48" t="s">
        <v>143</v>
      </c>
      <c r="C33" s="48" t="s">
        <v>144</v>
      </c>
    </row>
    <row r="34" spans="1:3" ht="12.75">
      <c r="A34" s="48" t="s">
        <v>145</v>
      </c>
      <c r="B34" s="48" t="s">
        <v>146</v>
      </c>
      <c r="C34" s="48" t="s">
        <v>147</v>
      </c>
    </row>
    <row r="35" spans="1:3" ht="12.75">
      <c r="A35" s="48" t="s">
        <v>145</v>
      </c>
      <c r="B35" s="48" t="s">
        <v>146</v>
      </c>
      <c r="C35" s="48" t="s">
        <v>42</v>
      </c>
    </row>
    <row r="36" spans="1:3" ht="12.75">
      <c r="A36" s="48" t="s">
        <v>145</v>
      </c>
      <c r="B36" s="48" t="s">
        <v>146</v>
      </c>
      <c r="C36" s="48" t="s">
        <v>42</v>
      </c>
    </row>
    <row r="37" spans="1:3" ht="12.75">
      <c r="A37" s="48" t="s">
        <v>148</v>
      </c>
      <c r="B37" s="48" t="s">
        <v>149</v>
      </c>
      <c r="C37" s="48"/>
    </row>
    <row r="38" spans="1:3" ht="12.75">
      <c r="A38" s="48" t="s">
        <v>101</v>
      </c>
      <c r="B38" s="48" t="s">
        <v>150</v>
      </c>
      <c r="C38" s="48" t="s">
        <v>151</v>
      </c>
    </row>
    <row r="39" spans="1:3" ht="12.75">
      <c r="A39" s="48" t="s">
        <v>109</v>
      </c>
      <c r="B39" s="48" t="s">
        <v>110</v>
      </c>
      <c r="C39" s="48" t="s">
        <v>44</v>
      </c>
    </row>
    <row r="40" spans="1:3" ht="12.75">
      <c r="A40" s="48" t="s">
        <v>109</v>
      </c>
      <c r="B40" s="48" t="s">
        <v>152</v>
      </c>
      <c r="C40" s="48" t="s">
        <v>153</v>
      </c>
    </row>
    <row r="41" spans="1:3" ht="12.75">
      <c r="A41" s="48" t="s">
        <v>102</v>
      </c>
      <c r="B41" s="48" t="s">
        <v>103</v>
      </c>
      <c r="C41" s="48"/>
    </row>
    <row r="42" spans="1:3" ht="12.75">
      <c r="A42" s="48" t="s">
        <v>114</v>
      </c>
      <c r="B42" s="48" t="s">
        <v>154</v>
      </c>
      <c r="C42" s="48" t="s">
        <v>155</v>
      </c>
    </row>
    <row r="43" spans="1:3" ht="12.75">
      <c r="A43" s="48" t="s">
        <v>101</v>
      </c>
      <c r="B43" s="48" t="s">
        <v>50</v>
      </c>
      <c r="C43" s="48"/>
    </row>
    <row r="44" spans="1:3" ht="12.75">
      <c r="A44" s="48" t="s">
        <v>120</v>
      </c>
      <c r="B44" s="48" t="s">
        <v>156</v>
      </c>
      <c r="C44" s="48" t="s">
        <v>157</v>
      </c>
    </row>
    <row r="45" spans="1:3" ht="12.75">
      <c r="A45" s="48" t="s">
        <v>148</v>
      </c>
      <c r="B45" s="48" t="s">
        <v>158</v>
      </c>
      <c r="C45" s="48" t="s">
        <v>159</v>
      </c>
    </row>
    <row r="46" spans="1:3" ht="12.75">
      <c r="A46" s="48" t="s">
        <v>160</v>
      </c>
      <c r="B46" s="48" t="s">
        <v>161</v>
      </c>
      <c r="C46" s="48" t="s">
        <v>43</v>
      </c>
    </row>
    <row r="47" spans="1:3" ht="12.75">
      <c r="A47" s="48" t="s">
        <v>162</v>
      </c>
      <c r="B47" s="48" t="s">
        <v>163</v>
      </c>
      <c r="C47" s="48" t="s">
        <v>164</v>
      </c>
    </row>
    <row r="48" spans="1:3" ht="12.75">
      <c r="A48" s="48" t="s">
        <v>162</v>
      </c>
      <c r="B48" s="48" t="s">
        <v>163</v>
      </c>
      <c r="C48" s="48" t="s">
        <v>165</v>
      </c>
    </row>
    <row r="49" spans="1:3" ht="12.75">
      <c r="A49" s="48" t="s">
        <v>120</v>
      </c>
      <c r="B49" s="48" t="s">
        <v>166</v>
      </c>
      <c r="C49" s="48" t="s">
        <v>167</v>
      </c>
    </row>
    <row r="50" spans="1:3" ht="12.75">
      <c r="A50" s="48" t="s">
        <v>168</v>
      </c>
      <c r="B50" s="48" t="s">
        <v>169</v>
      </c>
      <c r="C50" s="48" t="s">
        <v>170</v>
      </c>
    </row>
    <row r="51" spans="1:3" ht="12.75">
      <c r="A51" s="48" t="s">
        <v>116</v>
      </c>
      <c r="B51" s="48" t="s">
        <v>22</v>
      </c>
      <c r="C51" s="48"/>
    </row>
    <row r="52" spans="1:3" ht="12.75">
      <c r="A52" s="48" t="s">
        <v>118</v>
      </c>
      <c r="B52" s="48" t="s">
        <v>171</v>
      </c>
      <c r="C52" s="48" t="s">
        <v>172</v>
      </c>
    </row>
    <row r="53" spans="1:3" ht="12.75">
      <c r="A53" s="48" t="s">
        <v>138</v>
      </c>
      <c r="B53" s="48" t="s">
        <v>173</v>
      </c>
      <c r="C53" s="48"/>
    </row>
    <row r="54" spans="1:3" ht="12.75">
      <c r="A54" s="48" t="s">
        <v>174</v>
      </c>
      <c r="B54" s="48" t="s">
        <v>175</v>
      </c>
      <c r="C54" s="48" t="s">
        <v>176</v>
      </c>
    </row>
    <row r="55" spans="1:3" ht="12.75">
      <c r="A55" s="48" t="s">
        <v>174</v>
      </c>
      <c r="B55" s="48" t="s">
        <v>175</v>
      </c>
      <c r="C55" s="48" t="s">
        <v>176</v>
      </c>
    </row>
    <row r="56" spans="1:3" ht="12.75">
      <c r="A56" s="48" t="s">
        <v>120</v>
      </c>
      <c r="B56" s="48" t="s">
        <v>177</v>
      </c>
      <c r="C56" s="48"/>
    </row>
    <row r="57" spans="1:3" ht="12.75">
      <c r="A57" s="48" t="s">
        <v>120</v>
      </c>
      <c r="B57" s="48" t="s">
        <v>177</v>
      </c>
      <c r="C57" s="48"/>
    </row>
    <row r="58" spans="1:3" ht="12.75">
      <c r="A58" s="48" t="s">
        <v>120</v>
      </c>
      <c r="B58" s="48" t="s">
        <v>178</v>
      </c>
      <c r="C58" s="48" t="s">
        <v>179</v>
      </c>
    </row>
    <row r="59" spans="1:3" ht="12.75">
      <c r="A59" s="48" t="s">
        <v>120</v>
      </c>
      <c r="B59" s="48" t="s">
        <v>178</v>
      </c>
      <c r="C59" s="48" t="s">
        <v>179</v>
      </c>
    </row>
    <row r="60" spans="1:3" ht="12.75">
      <c r="A60" s="48" t="s">
        <v>180</v>
      </c>
      <c r="B60" s="48" t="s">
        <v>181</v>
      </c>
      <c r="C60" s="48" t="s">
        <v>182</v>
      </c>
    </row>
    <row r="61" spans="1:3" ht="12.75">
      <c r="A61" s="48" t="s">
        <v>21</v>
      </c>
      <c r="B61" s="48" t="s">
        <v>183</v>
      </c>
      <c r="C61" s="48" t="s">
        <v>184</v>
      </c>
    </row>
    <row r="62" spans="1:3" ht="12.75">
      <c r="A62" s="48" t="s">
        <v>21</v>
      </c>
      <c r="B62" s="48" t="s">
        <v>183</v>
      </c>
      <c r="C62" s="48" t="s">
        <v>36</v>
      </c>
    </row>
    <row r="63" spans="1:3" ht="12.75">
      <c r="A63" s="48" t="s">
        <v>23</v>
      </c>
      <c r="B63" s="48" t="s">
        <v>185</v>
      </c>
      <c r="C63" s="48" t="s">
        <v>186</v>
      </c>
    </row>
    <row r="64" spans="1:3" ht="12.75">
      <c r="A64" s="48" t="s">
        <v>120</v>
      </c>
      <c r="B64" s="48" t="s">
        <v>166</v>
      </c>
      <c r="C64" s="48"/>
    </row>
    <row r="65" spans="1:3" ht="12.75">
      <c r="A65" s="48" t="s">
        <v>120</v>
      </c>
      <c r="B65" s="48" t="s">
        <v>166</v>
      </c>
      <c r="C65" s="48"/>
    </row>
    <row r="66" spans="1:3" ht="12.75">
      <c r="A66" s="48" t="s">
        <v>49</v>
      </c>
      <c r="B66" s="48" t="s">
        <v>187</v>
      </c>
      <c r="C66" s="48" t="s">
        <v>188</v>
      </c>
    </row>
    <row r="67" spans="1:3" ht="12.75">
      <c r="A67" s="48" t="s">
        <v>107</v>
      </c>
      <c r="B67" s="48" t="s">
        <v>40</v>
      </c>
      <c r="C67" s="48"/>
    </row>
    <row r="68" spans="1:3" ht="12.75">
      <c r="A68" s="48" t="s">
        <v>138</v>
      </c>
      <c r="B68" s="48" t="s">
        <v>189</v>
      </c>
      <c r="C68" s="48" t="s">
        <v>190</v>
      </c>
    </row>
    <row r="69" spans="1:3" ht="12.75">
      <c r="A69" s="48" t="s">
        <v>101</v>
      </c>
      <c r="B69" s="48" t="s">
        <v>191</v>
      </c>
      <c r="C69" s="48" t="s">
        <v>192</v>
      </c>
    </row>
    <row r="70" spans="1:3" ht="12.75">
      <c r="A70" s="48" t="s">
        <v>193</v>
      </c>
      <c r="B70" s="48" t="s">
        <v>194</v>
      </c>
      <c r="C70" s="48"/>
    </row>
    <row r="71" spans="1:3" ht="12.75">
      <c r="A71" s="48" t="s">
        <v>193</v>
      </c>
      <c r="B71" s="48" t="s">
        <v>194</v>
      </c>
      <c r="C71" s="4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8.7109375" style="1" customWidth="1"/>
    <col min="2" max="2" width="13.7109375" style="5" customWidth="1"/>
    <col min="3" max="3" width="9.140625" style="1" customWidth="1"/>
    <col min="4" max="5" width="0" style="1" hidden="1" customWidth="1"/>
    <col min="6" max="16384" width="9.140625" style="1" customWidth="1"/>
  </cols>
  <sheetData>
    <row r="1" spans="1:4" s="4" customFormat="1" ht="20.25" customHeight="1">
      <c r="A1" s="8" t="s">
        <v>195</v>
      </c>
      <c r="B1" s="7" t="s">
        <v>20</v>
      </c>
      <c r="D1" s="23" t="s">
        <v>33</v>
      </c>
    </row>
    <row r="2" spans="1:4" ht="11.25">
      <c r="A2" s="50" t="s">
        <v>0</v>
      </c>
      <c r="B2" s="5">
        <f>D2/30</f>
        <v>3.8333333333333335</v>
      </c>
      <c r="D2" s="59">
        <f>4+4+5+4+5+4+3+4+3+3+3+3+4+5+4+4+3+3+5+4+3+5+4+3+4+5+5+3+3+3</f>
        <v>115</v>
      </c>
    </row>
    <row r="3" ht="11.25">
      <c r="A3" s="50"/>
    </row>
    <row r="4" spans="1:2" s="3" customFormat="1" ht="12.75">
      <c r="A4" s="51" t="s">
        <v>19</v>
      </c>
      <c r="B4" s="5"/>
    </row>
    <row r="5" spans="1:2" s="2" customFormat="1" ht="12.75">
      <c r="A5" s="52" t="s">
        <v>59</v>
      </c>
      <c r="B5" s="5"/>
    </row>
    <row r="6" spans="1:4" ht="11.25">
      <c r="A6" s="53" t="s">
        <v>196</v>
      </c>
      <c r="B6" s="5">
        <f>D6/30</f>
        <v>4.033333333333333</v>
      </c>
      <c r="D6" s="59">
        <f>3+3+4+4+4+5+5+4+4+4+5+5+4+3+3+3+5+5+3+3+5+5+3+4+3+5+4+4+5+4</f>
        <v>121</v>
      </c>
    </row>
    <row r="7" spans="1:4" ht="11.25">
      <c r="A7" s="53" t="s">
        <v>197</v>
      </c>
      <c r="B7" s="5">
        <f>D7/30</f>
        <v>3.4</v>
      </c>
      <c r="D7" s="59">
        <f>3+4+5+3+3+3+2+4+4+3+2+5+3+3+3+3+5+3+3+3+3+3+3+4+3+5+2+4+5+3</f>
        <v>102</v>
      </c>
    </row>
    <row r="8" spans="1:4" ht="11.25">
      <c r="A8" s="53" t="s">
        <v>198</v>
      </c>
      <c r="B8" s="5">
        <f>D8/30</f>
        <v>4.233333333333333</v>
      </c>
      <c r="D8" s="59">
        <f>3+4+4+5+5+4+4+3+5+4+5+5+4+3+5+3+5+5+3+3+5+5+3+4+4+5+4+5+5+5</f>
        <v>127</v>
      </c>
    </row>
    <row r="9" spans="1:4" ht="11.25">
      <c r="A9" s="53" t="s">
        <v>199</v>
      </c>
      <c r="B9" s="5">
        <f>D9/30</f>
        <v>3.7</v>
      </c>
      <c r="D9" s="59">
        <f>3+3+5+4+3+3+3+4+4+4+5+5+3+3+3+4+5+3+3+3+2+3+4+4+3+5+3+5+5+4</f>
        <v>111</v>
      </c>
    </row>
    <row r="10" spans="1:4" ht="22.5">
      <c r="A10" s="57" t="s">
        <v>200</v>
      </c>
      <c r="B10" s="5">
        <f>D10/30</f>
        <v>3.6</v>
      </c>
      <c r="D10" s="59">
        <f>3+3+5+4+3+3+4+4+3+3+3+5+4+3+3+5+5+4+3+3+5+3+3+4+3+3+3+4+4+3</f>
        <v>108</v>
      </c>
    </row>
    <row r="11" ht="11.25">
      <c r="A11" s="53"/>
    </row>
    <row r="12" ht="11.25">
      <c r="A12" s="58" t="s">
        <v>71</v>
      </c>
    </row>
    <row r="13" spans="1:4" ht="22.5">
      <c r="A13" s="57" t="s">
        <v>201</v>
      </c>
      <c r="B13" s="5">
        <f>D13/30</f>
        <v>3.7</v>
      </c>
      <c r="D13" s="59">
        <f>3+3+5+4+3+3+3+4+4+4+4+5+4+3+3+5+5+3+3+3+4+3+5+4+3+3+3+4+4+4</f>
        <v>111</v>
      </c>
    </row>
    <row r="14" spans="1:4" ht="11.25">
      <c r="A14" s="53" t="s">
        <v>202</v>
      </c>
      <c r="B14" s="5">
        <f>D14/30</f>
        <v>4.066666666666666</v>
      </c>
      <c r="D14" s="59">
        <f>4+3+5+5+4+4+4+4+4+4+4+5+3+4+3+5+4+5+3+3+5+5+4+4+3+5+3+4+5+4</f>
        <v>122</v>
      </c>
    </row>
    <row r="15" spans="1:4" ht="11.25">
      <c r="A15" s="53" t="s">
        <v>203</v>
      </c>
      <c r="B15" s="5">
        <f>D15/30</f>
        <v>2.4</v>
      </c>
      <c r="D15" s="59">
        <f>1+1+3+4+3+1+2+2+2+2+1+3+2+3+3+3+4+3+3+2+1+3+2+3+1+2+2+5+2+3</f>
        <v>72</v>
      </c>
    </row>
    <row r="16" spans="1:4" ht="11.25">
      <c r="A16" s="53" t="s">
        <v>204</v>
      </c>
      <c r="B16" s="5">
        <f>D16/30</f>
        <v>3.7666666666666666</v>
      </c>
      <c r="D16" s="59">
        <f>3+3+5+3+3+2+4+3+4+4+3+5+4+5+3+4+5+4+3+3+1+5+4+4+4+5+4+4+5+4</f>
        <v>113</v>
      </c>
    </row>
    <row r="17" spans="1:4" ht="11.25">
      <c r="A17" s="53" t="s">
        <v>205</v>
      </c>
      <c r="B17" s="5">
        <f>D17/30</f>
        <v>3.2666666666666666</v>
      </c>
      <c r="D17" s="59">
        <f>3+3+5+3+3+2+3+3+4+4+3+3+3+4+3+3+4+3+3+3+4+3+3+3+3+3+3+4+3+4</f>
        <v>98</v>
      </c>
    </row>
    <row r="18" spans="1:4" ht="11.25">
      <c r="A18" s="53" t="s">
        <v>228</v>
      </c>
      <c r="B18" s="5">
        <f aca="true" t="shared" si="0" ref="B18:B28">D18/30</f>
        <v>3.3666666666666667</v>
      </c>
      <c r="D18" s="59">
        <f>4+3+3+3+3+3+3+3+3+4+2+5+3+4+3+4+4+3+4+4+4+3+3+3+3+3+3+5+3+3</f>
        <v>101</v>
      </c>
    </row>
    <row r="19" spans="1:4" ht="11.25">
      <c r="A19" s="53" t="s">
        <v>206</v>
      </c>
      <c r="B19" s="5">
        <f t="shared" si="0"/>
        <v>3.7333333333333334</v>
      </c>
      <c r="D19" s="59">
        <f>1+3+5+3+3+3+3+4+5+4+5+5+3+5+3+5+4+3+4+3+4+3+4+3+3+5+3+4+5+4</f>
        <v>112</v>
      </c>
    </row>
    <row r="20" spans="1:4" ht="11.25">
      <c r="A20" s="53" t="s">
        <v>207</v>
      </c>
      <c r="B20" s="5">
        <f t="shared" si="0"/>
        <v>3.9</v>
      </c>
      <c r="D20" s="1">
        <f>4+3+5+3+4+4+3+5+4+3+3+5+4+5+5+4+5+3+4+4+5+4+4+3+2+5+3+3+5+3</f>
        <v>117</v>
      </c>
    </row>
    <row r="21" spans="1:4" ht="22.5">
      <c r="A21" s="57" t="s">
        <v>208</v>
      </c>
      <c r="B21" s="5">
        <f t="shared" si="0"/>
        <v>4.033333333333333</v>
      </c>
      <c r="D21" s="1">
        <f>5+3+5+3+5+4+4+4+4+4+5+5+4+5+3+3+5+3+4+3+5+3+4+3+4+5+3+4+5+4</f>
        <v>121</v>
      </c>
    </row>
    <row r="22" spans="1:4" ht="22.5">
      <c r="A22" s="57" t="s">
        <v>209</v>
      </c>
      <c r="B22" s="5">
        <f t="shared" si="0"/>
        <v>3.8</v>
      </c>
      <c r="D22" s="1">
        <f>4+3+5+3+4+4+3+5+4+4+3+5+4+4+3+3+5+3+5+3+5+3+5+4+2+5+2+3+5+3</f>
        <v>114</v>
      </c>
    </row>
    <row r="23" ht="11.25">
      <c r="A23" s="53"/>
    </row>
    <row r="24" ht="11.25">
      <c r="A24" s="52" t="s">
        <v>92</v>
      </c>
    </row>
    <row r="25" spans="1:4" ht="22.5">
      <c r="A25" s="57" t="s">
        <v>210</v>
      </c>
      <c r="B25" s="5">
        <f t="shared" si="0"/>
        <v>4</v>
      </c>
      <c r="D25" s="1">
        <f>4+4+2+4+4+3+4+4+5+5+4+4+4+5+4+5+4+4+5+4+4+4+5+4+3+3+4+5+3+3</f>
        <v>120</v>
      </c>
    </row>
    <row r="26" spans="1:4" ht="11.25">
      <c r="A26" s="53" t="s">
        <v>211</v>
      </c>
      <c r="B26" s="5">
        <f t="shared" si="0"/>
        <v>3.5</v>
      </c>
      <c r="D26" s="1">
        <f>1+3+3+3+3+4+3+3+5+5+4+5+5+3+3+5+4+4+3+5+4+3+3+3+3+3+4+4+4</f>
        <v>105</v>
      </c>
    </row>
    <row r="27" spans="1:4" ht="22.5">
      <c r="A27" s="57" t="s">
        <v>212</v>
      </c>
      <c r="B27" s="5">
        <f t="shared" si="0"/>
        <v>3.7333333333333334</v>
      </c>
      <c r="D27" s="1">
        <f>4+4+5+3+3+3+3+4+5+4+3+4+4+5+3+3+5+4+5+3+3+4+3+4+3+3+3+5+3+4</f>
        <v>112</v>
      </c>
    </row>
    <row r="28" spans="1:4" ht="11.25">
      <c r="A28" s="53" t="s">
        <v>213</v>
      </c>
      <c r="B28" s="5">
        <f t="shared" si="0"/>
        <v>3.2</v>
      </c>
      <c r="D28" s="1">
        <f>3+3+5+3+3+3+3+3+3+3+3+3+3+3+3+3+4+3+3+3+4+4+3+3+3+2+3+4+4+3</f>
        <v>96</v>
      </c>
    </row>
    <row r="29" ht="11.25">
      <c r="A29" s="53"/>
    </row>
    <row r="30" ht="11.25">
      <c r="A30" s="50" t="s">
        <v>1</v>
      </c>
    </row>
    <row r="31" spans="1:4" ht="11.25">
      <c r="A31" s="53" t="s">
        <v>2</v>
      </c>
      <c r="B31" s="5">
        <f>D31/30</f>
        <v>3.7666666666666666</v>
      </c>
      <c r="D31" s="1">
        <f>3+5+5+4+3+4+3+3+3+4+4+3+4+5+3+3+4+4+3+5+5+3+3+4+4+4+4+4+3+4</f>
        <v>113</v>
      </c>
    </row>
    <row r="32" spans="1:4" ht="11.25">
      <c r="A32" s="53" t="s">
        <v>3</v>
      </c>
      <c r="B32" s="5">
        <f>D32/30</f>
        <v>3.1</v>
      </c>
      <c r="D32" s="1">
        <f>4+3+5+4+3+4+4+3+3+3+5+3+2+2+1+3+5+4+3+3+4+4+3+2+1+1+3+4+1+3</f>
        <v>93</v>
      </c>
    </row>
    <row r="33" spans="1:4" ht="11.25">
      <c r="A33" s="53" t="s">
        <v>4</v>
      </c>
      <c r="B33" s="5">
        <f>D33/30</f>
        <v>3.966666666666667</v>
      </c>
      <c r="D33" s="1">
        <f>5+5+5+3+5+3+3+3+4+4+4+3+5+5+4+3+4+4+5+5+5+3+3+4+5+4+4+3+3+3</f>
        <v>119</v>
      </c>
    </row>
    <row r="34" spans="1:4" ht="11.25">
      <c r="A34" s="53" t="s">
        <v>5</v>
      </c>
      <c r="B34" s="5">
        <f>D34/30</f>
        <v>4.733333333333333</v>
      </c>
      <c r="D34" s="1">
        <f>5+5+5+5+5+5+4+3+5+5+5+5+4+4+5+5+5+5+5+4+5+5+5+5+5+4+4+5+5+5</f>
        <v>142</v>
      </c>
    </row>
    <row r="35" ht="11.25">
      <c r="A35" s="53"/>
    </row>
    <row r="36" ht="11.25">
      <c r="A36" s="50" t="s">
        <v>6</v>
      </c>
    </row>
    <row r="37" spans="1:4" ht="11.25">
      <c r="A37" s="53" t="s">
        <v>7</v>
      </c>
      <c r="B37" s="5">
        <f aca="true" t="shared" si="1" ref="B37:B46">D37/30</f>
        <v>3.7666666666666666</v>
      </c>
      <c r="D37" s="1">
        <f>3+3+3+5+4+3+5+5+4+4+3+3+5+5+3+4+3+5+3+4+3+5+3+3+3+3+3+5+3+5</f>
        <v>113</v>
      </c>
    </row>
    <row r="38" spans="1:4" ht="11.25">
      <c r="A38" s="53" t="s">
        <v>8</v>
      </c>
      <c r="B38" s="5">
        <f t="shared" si="1"/>
        <v>3.6333333333333333</v>
      </c>
      <c r="D38" s="1">
        <f>3+3+5+4+4+5+3+3+4+3+4+3+4+3+5+3+5+5+3+3+4+3+4+4+4+2+4+3+3+3</f>
        <v>109</v>
      </c>
    </row>
    <row r="39" spans="1:4" ht="11.25">
      <c r="A39" s="53" t="s">
        <v>9</v>
      </c>
      <c r="B39" s="5">
        <f t="shared" si="1"/>
        <v>4</v>
      </c>
      <c r="D39" s="1">
        <f>3+4+4+3+5+5+3+3+5+3+5+5+5+5+4+5+3+4+3+3+3+3+3+4+5+4+3+5+5+5</f>
        <v>120</v>
      </c>
    </row>
    <row r="40" spans="1:4" ht="11.25">
      <c r="A40" s="53" t="s">
        <v>10</v>
      </c>
      <c r="B40" s="5">
        <f t="shared" si="1"/>
        <v>3.2</v>
      </c>
      <c r="D40" s="1">
        <f>4+5+3+3+3+3+3+3+3+3+3+3+2+3+3+3+3+2+3+5+3+3+4+4+4+4+3+1+4+3</f>
        <v>96</v>
      </c>
    </row>
    <row r="41" spans="1:4" ht="11.25">
      <c r="A41" s="53" t="s">
        <v>11</v>
      </c>
      <c r="B41" s="5">
        <f t="shared" si="1"/>
        <v>3</v>
      </c>
      <c r="D41" s="1">
        <f>3+3+4+3+3+3+3+3+3+4+3+3+2+3+2+4+3+3+3+3+3+3+2+3+5+3+3+3+1+3</f>
        <v>90</v>
      </c>
    </row>
    <row r="42" spans="1:4" ht="11.25">
      <c r="A42" s="53" t="s">
        <v>12</v>
      </c>
      <c r="B42" s="5">
        <f t="shared" si="1"/>
        <v>3.466666666666667</v>
      </c>
      <c r="D42" s="1">
        <f>3+3+3+4+3+4+3+3+3+4+3+3+3+3+3+3+3+4+3+3+4+4+4+4+5+5+3+3+5+3</f>
        <v>104</v>
      </c>
    </row>
    <row r="43" spans="1:4" ht="11.25">
      <c r="A43" s="53" t="s">
        <v>13</v>
      </c>
      <c r="B43" s="5">
        <f t="shared" si="1"/>
        <v>3.533333333333333</v>
      </c>
      <c r="D43" s="1">
        <f>3+3+3+3+5+5+4+5+4+5+3+5+2+3+3+3+3+3+3+3+3+4+3+3+5+3+3+3+3+5</f>
        <v>106</v>
      </c>
    </row>
    <row r="44" spans="1:4" ht="11.25">
      <c r="A44" s="53" t="s">
        <v>14</v>
      </c>
      <c r="B44" s="5">
        <f t="shared" si="1"/>
        <v>3.8</v>
      </c>
      <c r="D44" s="1">
        <f>5+4+5+3+3+5+3+3+4+4+3+3+4+3+4+3+3+5+3+3+5+4+5+5+4+3+5+3+4+3</f>
        <v>114</v>
      </c>
    </row>
    <row r="45" spans="1:4" ht="11.25">
      <c r="A45" s="53" t="s">
        <v>15</v>
      </c>
      <c r="B45" s="5">
        <f t="shared" si="1"/>
        <v>3.6333333333333333</v>
      </c>
      <c r="D45" s="1">
        <f>3+4+4+2+5+3+3+4+5+5+3+3+5+5+3+5+3+3+3+3+4+4+3+3+5+4+4+3+4+1</f>
        <v>109</v>
      </c>
    </row>
    <row r="46" spans="1:4" ht="11.25">
      <c r="A46" s="53" t="s">
        <v>16</v>
      </c>
      <c r="B46" s="5">
        <f t="shared" si="1"/>
        <v>3.3333333333333335</v>
      </c>
      <c r="D46" s="1">
        <f>1+3+3+4+4+4+3+3+5+3+3+3+2+3+5+3+5+5+3+4+5+1+3+4+2+4+1+4+4+3</f>
        <v>100</v>
      </c>
    </row>
    <row r="47" ht="11.25">
      <c r="A47" s="53"/>
    </row>
    <row r="48" ht="22.5">
      <c r="A48" s="54" t="s">
        <v>17</v>
      </c>
    </row>
    <row r="49" ht="11.25">
      <c r="A49" s="55" t="s">
        <v>215</v>
      </c>
    </row>
    <row r="50" ht="11.25">
      <c r="A50" s="55" t="s">
        <v>216</v>
      </c>
    </row>
    <row r="51" ht="11.25">
      <c r="A51" s="55" t="s">
        <v>219</v>
      </c>
    </row>
    <row r="52" ht="11.25">
      <c r="A52" s="55" t="s">
        <v>220</v>
      </c>
    </row>
    <row r="53" ht="11.25">
      <c r="A53" s="55" t="s">
        <v>223</v>
      </c>
    </row>
    <row r="54" ht="22.5">
      <c r="A54" s="55" t="s">
        <v>224</v>
      </c>
    </row>
    <row r="55" ht="11.25">
      <c r="A55" s="55"/>
    </row>
    <row r="56" ht="11.25">
      <c r="A56" s="55"/>
    </row>
    <row r="57" ht="11.25">
      <c r="A57" s="56" t="s">
        <v>18</v>
      </c>
    </row>
    <row r="58" ht="11.25">
      <c r="A58" s="55" t="s">
        <v>214</v>
      </c>
    </row>
    <row r="59" ht="11.25">
      <c r="A59" s="55" t="s">
        <v>217</v>
      </c>
    </row>
    <row r="60" ht="11.25">
      <c r="A60" s="55" t="s">
        <v>218</v>
      </c>
    </row>
    <row r="61" ht="56.25">
      <c r="A61" s="57" t="s">
        <v>227</v>
      </c>
    </row>
    <row r="62" ht="22.5">
      <c r="A62" s="57" t="s">
        <v>221</v>
      </c>
    </row>
    <row r="63" ht="22.5">
      <c r="A63" s="57" t="s">
        <v>225</v>
      </c>
    </row>
    <row r="64" ht="56.25">
      <c r="A64" s="57" t="s">
        <v>222</v>
      </c>
    </row>
    <row r="65" ht="22.5">
      <c r="A65" s="57" t="s">
        <v>226</v>
      </c>
    </row>
    <row r="66" ht="11.25">
      <c r="A66" s="2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Javi Mora Gonzálbez</cp:lastModifiedBy>
  <dcterms:created xsi:type="dcterms:W3CDTF">1996-11-27T10:00:04Z</dcterms:created>
  <dcterms:modified xsi:type="dcterms:W3CDTF">2008-10-03T12:27:41Z</dcterms:modified>
  <cp:category/>
  <cp:version/>
  <cp:contentType/>
  <cp:contentStatus/>
</cp:coreProperties>
</file>