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480" yWindow="300" windowWidth="15480" windowHeight="11640" tabRatio="856" activeTab="1"/>
  </bookViews>
  <sheets>
    <sheet name="Colour caption " sheetId="89" r:id="rId1"/>
    <sheet name="2013 - MKR SA TDI " sheetId="88" r:id="rId2"/>
    <sheet name="2013 - MKR SA TDI Ref list" sheetId="92" r:id="rId3"/>
    <sheet name="2013 - MKR SA EQU" sheetId="26" r:id="rId4"/>
    <sheet name="2013 - MKR SA EQU Ref list" sheetId="93" r:id="rId5"/>
    <sheet name="2013 - MKR SA FX" sheetId="85" r:id="rId6"/>
    <sheet name="2013 - MKR SA FX Ref list" sheetId="94" r:id="rId7"/>
    <sheet name="2013 - MKR SA COM" sheetId="84" r:id="rId8"/>
    <sheet name="2013 - MKR SA COM Ref list" sheetId="95" r:id="rId9"/>
    <sheet name="2013 - MKR IM" sheetId="91" r:id="rId10"/>
    <sheet name="2013 - MKR IM Ref list" sheetId="96" r:id="rId11"/>
    <sheet name="2013 - MKR IM Details" sheetId="90" r:id="rId12"/>
  </sheets>
  <externalReferences>
    <externalReference r:id="rId13"/>
    <externalReference r:id="rId14"/>
    <externalReference r:id="rId15"/>
  </externalReferences>
  <definedNames>
    <definedName name="App">[1]Lists!$A$27:$A$29</definedName>
    <definedName name="_xlnm.Print_Area" localSheetId="9">'2013 - MKR IM'!$A$1:$L$19</definedName>
    <definedName name="_xlnm.Print_Area" localSheetId="11">'2013 - MKR IM Details'!$B$2:$J$33</definedName>
    <definedName name="_xlnm.Print_Area" localSheetId="10">'2013 - MKR IM Ref list'!$B$2:$D$24</definedName>
    <definedName name="_xlnm.Print_Area" localSheetId="8">'2013 - MKR SA COM Ref list'!$B$2:$D$22</definedName>
    <definedName name="_xlnm.Print_Area" localSheetId="4">'2013 - MKR SA EQU Ref list'!$B$2:$D$22</definedName>
    <definedName name="_xlnm.Print_Area" localSheetId="6">'2013 - MKR SA FX Ref list'!$B$2:$D$19</definedName>
    <definedName name="_xlnm.Print_Area" localSheetId="1">'2013 - MKR SA TDI '!$A$1:$O$62</definedName>
    <definedName name="Frequency">[1]Lists!$A$21:$A$25</definedName>
    <definedName name="kk">'[2]List details'!$C$5:$C$8</definedName>
    <definedName name="ll">'[2]List details'!$C$5:$C$8</definedName>
    <definedName name="_xlnm.Print_Titles" localSheetId="8">'2013 - MKR SA COM Ref list'!$2:$4</definedName>
    <definedName name="_xlnm.Print_Titles" localSheetId="4">'2013 - MKR SA EQU Ref list'!$2:$4</definedName>
    <definedName name="_xlnm.Print_Titles" localSheetId="6">'2013 - MKR SA FX Ref list'!$2:$4</definedName>
    <definedName name="_xlnm.Print_Titles" localSheetId="2">'2013 - MKR SA TDI Ref list'!$2:$4</definedName>
    <definedName name="Valid1" localSheetId="9">#REF!</definedName>
    <definedName name="Valid1" localSheetId="11">#REF!</definedName>
    <definedName name="Valid1">#REF!</definedName>
    <definedName name="Valid2" localSheetId="9">#REF!</definedName>
    <definedName name="Valid2" localSheetId="11">#REF!</definedName>
    <definedName name="Valid2">#REF!</definedName>
    <definedName name="Valid3" localSheetId="11">#REF!</definedName>
    <definedName name="Valid3">#REF!</definedName>
    <definedName name="Valid4" localSheetId="11">#REF!</definedName>
    <definedName name="Valid4">#REF!</definedName>
    <definedName name="Valid5" localSheetId="11">#REF!</definedName>
    <definedName name="Valid5">#REF!</definedName>
    <definedName name="XBRL">[1]Lists!$A$17:$A$19</definedName>
  </definedNames>
  <calcPr calcId="125725"/>
</workbook>
</file>

<file path=xl/calcChain.xml><?xml version="1.0" encoding="utf-8"?>
<calcChain xmlns="http://schemas.openxmlformats.org/spreadsheetml/2006/main">
  <c r="C17" i="91"/>
  <c r="C18"/>
  <c r="C8"/>
  <c r="C11"/>
  <c r="C14"/>
  <c r="C10"/>
  <c r="C13"/>
  <c r="C7"/>
  <c r="D11" i="84"/>
  <c r="B9"/>
  <c r="D12"/>
  <c r="B9" i="85"/>
  <c r="D13" i="84"/>
  <c r="D10"/>
  <c r="D14"/>
  <c r="F5" i="85"/>
  <c r="M4"/>
  <c r="B11" i="26"/>
  <c r="D50" i="88"/>
  <c r="B9"/>
  <c r="C52"/>
  <c r="C47"/>
  <c r="D49"/>
  <c r="D51"/>
  <c r="C53"/>
  <c r="C48"/>
  <c r="C9" i="91"/>
  <c r="D19" i="85"/>
  <c r="D30"/>
  <c r="D21"/>
  <c r="D32"/>
  <c r="D34"/>
  <c r="D23"/>
  <c r="D25"/>
  <c r="D36"/>
  <c r="D38"/>
  <c r="D27"/>
  <c r="D23" i="26"/>
  <c r="C60" i="88"/>
  <c r="B37"/>
  <c r="B10"/>
  <c r="L7" i="84"/>
  <c r="J9" i="26"/>
  <c r="J7" i="88"/>
  <c r="L7" i="85"/>
  <c r="I7" i="26"/>
  <c r="K4" i="84"/>
  <c r="K4" i="85"/>
  <c r="I6" i="88"/>
  <c r="G5" i="84"/>
  <c r="F8" i="26"/>
  <c r="F7" i="88"/>
  <c r="G5" i="85"/>
  <c r="I4" i="91"/>
  <c r="O5" i="88"/>
  <c r="S4" i="85"/>
  <c r="O4" i="84"/>
  <c r="M6" i="26"/>
  <c r="C11" i="88"/>
  <c r="D13"/>
  <c r="D15"/>
  <c r="D17"/>
  <c r="D19"/>
  <c r="D21"/>
  <c r="D23"/>
  <c r="D25"/>
  <c r="D27"/>
  <c r="C39"/>
  <c r="C15" i="91"/>
  <c r="C49" i="84"/>
  <c r="D47"/>
  <c r="C41"/>
  <c r="C15"/>
  <c r="D17" i="85"/>
  <c r="B15"/>
  <c r="B13"/>
  <c r="B18" i="26"/>
  <c r="C16"/>
  <c r="C14"/>
  <c r="B12"/>
  <c r="B58" i="88"/>
  <c r="C54"/>
  <c r="J5" i="91"/>
  <c r="G4"/>
  <c r="E4"/>
  <c r="N7" i="85"/>
  <c r="C12" i="91"/>
  <c r="D31" i="85"/>
  <c r="D20"/>
  <c r="D22"/>
  <c r="D33"/>
  <c r="D35"/>
  <c r="D24"/>
  <c r="D26"/>
  <c r="D37"/>
  <c r="D39"/>
  <c r="D28"/>
  <c r="C59" i="88"/>
  <c r="D22" i="26"/>
  <c r="K7"/>
  <c r="M6" i="88"/>
  <c r="M4" i="84"/>
  <c r="I7" i="88"/>
  <c r="K7" i="85"/>
  <c r="I9" i="26"/>
  <c r="K7" i="84"/>
  <c r="G7" i="88"/>
  <c r="H5" i="84"/>
  <c r="G8" i="26"/>
  <c r="H5" i="85"/>
  <c r="G4"/>
  <c r="F7" i="26"/>
  <c r="F6" i="88"/>
  <c r="G4" i="84"/>
  <c r="D12" i="88"/>
  <c r="D14"/>
  <c r="C16"/>
  <c r="D18"/>
  <c r="C20"/>
  <c r="D22"/>
  <c r="D24"/>
  <c r="D26"/>
  <c r="D28"/>
  <c r="C38"/>
  <c r="C40"/>
  <c r="C16" i="91"/>
  <c r="D48" i="84"/>
  <c r="C46"/>
  <c r="C28"/>
  <c r="D16" i="85"/>
  <c r="B14"/>
  <c r="B12"/>
  <c r="B21" i="26"/>
  <c r="C17"/>
  <c r="B15"/>
  <c r="C13"/>
  <c r="B55" i="88"/>
  <c r="B46"/>
  <c r="K5" i="91"/>
  <c r="H4"/>
  <c r="F4"/>
  <c r="O7" i="85"/>
  <c r="M7"/>
</calcChain>
</file>

<file path=xl/comments1.xml><?xml version="1.0" encoding="utf-8"?>
<comments xmlns="http://schemas.openxmlformats.org/spreadsheetml/2006/main">
  <authors>
    <author>Autor</author>
  </authors>
  <commentList>
    <comment ref="E2" authorId="0">
      <text>
        <r>
          <rPr>
            <sz val="16"/>
            <color indexed="81"/>
            <rFont val="Tahoma"/>
            <family val="2"/>
          </rPr>
          <t>Minimum of 10 currencies and 90 % of the sum of net long and net short positions</t>
        </r>
      </text>
    </comment>
  </commentList>
</comments>
</file>

<file path=xl/comments2.xml><?xml version="1.0" encoding="utf-8"?>
<comments xmlns="http://schemas.openxmlformats.org/spreadsheetml/2006/main">
  <authors>
    <author>Autor</author>
  </authors>
  <commentList>
    <comment ref="E3" authorId="0">
      <text>
        <r>
          <rPr>
            <sz val="16"/>
            <color indexed="81"/>
            <rFont val="Tahoma"/>
            <family val="2"/>
          </rPr>
          <t>Minimum of 10 national markets and 90 % of the sum of net long and net short positions</t>
        </r>
      </text>
    </comment>
  </commentList>
</comments>
</file>

<file path=xl/comments3.xml><?xml version="1.0" encoding="utf-8"?>
<comments xmlns="http://schemas.openxmlformats.org/spreadsheetml/2006/main">
  <authors>
    <author>Autor</author>
  </authors>
  <commentList>
    <comment ref="E18" authorId="0">
      <text>
        <r>
          <rPr>
            <sz val="16"/>
            <color indexed="81"/>
            <rFont val="Tahoma"/>
            <family val="2"/>
          </rPr>
          <t>Minimum of 10 currencies and 90 % of the sum of net long and net short positions</t>
        </r>
      </text>
    </comment>
    <comment ref="E29" authorId="0">
      <text>
        <r>
          <rPr>
            <sz val="16"/>
            <color indexed="81"/>
            <rFont val="Tahoma"/>
            <family val="2"/>
          </rPr>
          <t>Minimum of 10 currencies and 90 % of the sum of net long and net short positions</t>
        </r>
      </text>
    </comment>
  </commentList>
</comments>
</file>

<file path=xl/sharedStrings.xml><?xml version="1.0" encoding="utf-8"?>
<sst xmlns="http://schemas.openxmlformats.org/spreadsheetml/2006/main" count="579" uniqueCount="356">
  <si>
    <t>350-370</t>
  </si>
  <si>
    <t>Positions in traded debt instruments subject to the maturiry-based approach according to Annex I, points 17-24 of Directive 2006/49/EC and their correspondent capital requirements set up in point 25</t>
  </si>
  <si>
    <t>Annex I point 5, 3rd sub-paragraph, first sentence of amended Directive 2006/49/EC.</t>
  </si>
  <si>
    <t>Annex I point 13 of Directive 2006/49/EC.</t>
  </si>
  <si>
    <t>Annex I points 47-56 of Directive 2006/49/EC. Applicable when positions in CIUs or the underlying instruments are not treated in accordance with the methods set out in Annex V of Directive 2006/49/EC.</t>
  </si>
  <si>
    <t>Articles 11 and 33 of Directive 2006/49/EC. Regarding the distinction between Long and Short positions, also applicable to these gross positions, see annex I point 4 last sub-paragraph of the same Directive.</t>
  </si>
  <si>
    <t>090-110</t>
  </si>
  <si>
    <t xml:space="preserve">Annex I points 47-56 of Directive 2006/49/EC.  Applicable when positions in CIUs or the underlying instruments are not treated in accordance with the methods set out in annex V of Directive 2006/49/EC. </t>
  </si>
  <si>
    <t>Annex I point 5, 3rd sub-paragraph, first sentence of Directive 2006/49/EC.</t>
  </si>
  <si>
    <t>050-070</t>
  </si>
  <si>
    <t>090-01 - 090-10</t>
  </si>
  <si>
    <t>080-01 - 080-10</t>
  </si>
  <si>
    <t>Of which energy products (oil, gas)</t>
  </si>
  <si>
    <t>100-120</t>
  </si>
  <si>
    <t>For reporting purposes commodities are grouped in the four main groups of commodities referred to in Table 2 of Annex IV of amended Directive 2006/49/EC.</t>
  </si>
  <si>
    <t>MKR SA FX</t>
  </si>
  <si>
    <t>MARKET RISK STANDARDISED APPROACHES FOR FOREIGN EXCHANGE RISK</t>
  </si>
  <si>
    <t>Memorandum items:</t>
  </si>
  <si>
    <t>Hedging positions for capital ratio</t>
  </si>
  <si>
    <t>Long</t>
  </si>
  <si>
    <t>Short</t>
  </si>
  <si>
    <t>MATCHED</t>
  </si>
  <si>
    <t>(10)</t>
  </si>
  <si>
    <t>TOTAL POSITIONS IN NON-REPORTING CURRENCIES</t>
  </si>
  <si>
    <t xml:space="preserve">    1 Currencies in second stage of EMU</t>
  </si>
  <si>
    <t>1,6</t>
  </si>
  <si>
    <t xml:space="preserve">    2 Currencies subject to intergovernmental agreements</t>
  </si>
  <si>
    <t>Euro</t>
  </si>
  <si>
    <t>ERM2 currencies</t>
  </si>
  <si>
    <t>DKK</t>
  </si>
  <si>
    <t>EEK</t>
  </si>
  <si>
    <t>LTL</t>
  </si>
  <si>
    <t>SIT</t>
  </si>
  <si>
    <t>CYP</t>
  </si>
  <si>
    <t>LVL</t>
  </si>
  <si>
    <t>MTL</t>
  </si>
  <si>
    <t>SKK</t>
  </si>
  <si>
    <t>GBP</t>
  </si>
  <si>
    <t>SEK</t>
  </si>
  <si>
    <t>CHF</t>
  </si>
  <si>
    <t>Other EEA currencies</t>
  </si>
  <si>
    <t>USD</t>
  </si>
  <si>
    <t>CAD</t>
  </si>
  <si>
    <t>AUD</t>
  </si>
  <si>
    <t>Currency:</t>
  </si>
  <si>
    <t>INCREMENTAL DEFAULT RISK SURCHARGE</t>
  </si>
  <si>
    <t>MKR IM Details</t>
  </si>
  <si>
    <t>MARKET RISKS INTERNAL MODELS DETAILS</t>
  </si>
  <si>
    <t>TABLE A</t>
  </si>
  <si>
    <t>BASIC INFORMATION</t>
  </si>
  <si>
    <t>REGULATORY VaR</t>
  </si>
  <si>
    <t>INTERNAL VaR</t>
  </si>
  <si>
    <t>INSTRUMENT CODE FOR REGULATORY MODEL</t>
  </si>
  <si>
    <t>SPECIFIC RISK EQUITIES CALCULATION CODE</t>
  </si>
  <si>
    <t>SPECIFIC RISK DEBT INSTRUMENTS CALCULATION CODE</t>
  </si>
  <si>
    <t>P&amp;L CODE USED FOR THE CALCULATION OF NUMBER OF OVERSHOOTINGS</t>
  </si>
  <si>
    <t>CONFIDENCE INTERVAL OF INTERNAL VaR (a)</t>
  </si>
  <si>
    <t>HOLDING PERIOD OF INTERNAL VaR (b)</t>
  </si>
  <si>
    <t>TABLE B</t>
  </si>
  <si>
    <t xml:space="preserve">Day </t>
  </si>
  <si>
    <t xml:space="preserve">REGULATORY VaR </t>
  </si>
  <si>
    <t xml:space="preserve">INTERNAL VaR
(c) </t>
  </si>
  <si>
    <t>INTERNAL VaR LIMIT</t>
  </si>
  <si>
    <t>P&amp;L EFFECTIVELY USED FOR BACKTESTING</t>
  </si>
  <si>
    <t>CONFIDENCE LEVEL = 99%</t>
  </si>
  <si>
    <t>VaR (T=10)</t>
  </si>
  <si>
    <t>VaR (T=1)</t>
  </si>
  <si>
    <t>Hypothetical</t>
  </si>
  <si>
    <t>Actual</t>
  </si>
  <si>
    <t>(11)</t>
  </si>
  <si>
    <t>(12)</t>
  </si>
  <si>
    <t>(13)</t>
  </si>
  <si>
    <t>(14)</t>
  </si>
  <si>
    <t>(15)</t>
  </si>
  <si>
    <t>…</t>
  </si>
  <si>
    <t xml:space="preserve">(a) To be filled out in case that the internal VaR calculation is based on a confidence interval different from 99 % </t>
  </si>
  <si>
    <t>(b) To be filled out in case that the internal VaR calculation is based on a holding period different from 10 days</t>
  </si>
  <si>
    <t>(c) To be filled out in case that the internal VaR calculation differs from (8) or (9)</t>
  </si>
  <si>
    <t>Precious metals (except gold)</t>
  </si>
  <si>
    <t>Agricultural products (softs)</t>
  </si>
  <si>
    <r>
      <t xml:space="preserve">Cells not included in the current Guidelines =&gt; </t>
    </r>
    <r>
      <rPr>
        <b/>
        <sz val="10"/>
        <rFont val="Verdana"/>
        <family val="2"/>
      </rPr>
      <t>Proposal: INCLUDE</t>
    </r>
  </si>
  <si>
    <t>MKR SA TDI</t>
  </si>
  <si>
    <t>POSITIONS</t>
  </si>
  <si>
    <t>RISK CAPITAL CHARGE
(%)</t>
  </si>
  <si>
    <t>(-) REDUCTION EFFECT FOR UNDERWRITING POSITIONS</t>
  </si>
  <si>
    <t>(-) ALLOWANCE DUE TO TRADING BOOK POSITIONS HEDGED BY CREDIT DERIVATIVES</t>
  </si>
  <si>
    <t>LONG</t>
  </si>
  <si>
    <t>SHORT</t>
  </si>
  <si>
    <t>TO LONG NET POSITIONS</t>
  </si>
  <si>
    <t>TO SHORT NET POSITIONS</t>
  </si>
  <si>
    <t>(1)</t>
  </si>
  <si>
    <t>(2)</t>
  </si>
  <si>
    <t>(3)</t>
  </si>
  <si>
    <t>(4)</t>
  </si>
  <si>
    <t>(5)</t>
  </si>
  <si>
    <t>(6)</t>
  </si>
  <si>
    <t>(7)</t>
  </si>
  <si>
    <t>(8)</t>
  </si>
  <si>
    <t>(9)</t>
  </si>
  <si>
    <t>0 ≤ 1 month</t>
  </si>
  <si>
    <t>&gt; 1 ≤ 3 months</t>
  </si>
  <si>
    <t>&gt; 3 ≤ 6 months</t>
  </si>
  <si>
    <t>&gt; 6 ≤ 12 months</t>
  </si>
  <si>
    <t>1.a Matched weighted position in all maturity bands</t>
  </si>
  <si>
    <t>1.b Matched weighted position in zone 1</t>
  </si>
  <si>
    <t>1.c Matched weighted position in zone 2</t>
  </si>
  <si>
    <t>1.d Matched weighted position in zone 3</t>
  </si>
  <si>
    <t>1.e1 Matched weighted position between zone 1 and 2</t>
  </si>
  <si>
    <t>1.e2 Matched weighted position between zone 2 and 3</t>
  </si>
  <si>
    <t>1.f Matched weighted position between zone 1 and 3</t>
  </si>
  <si>
    <t>1.g Residual unmatched weighted positions</t>
  </si>
  <si>
    <t>2.a Matched duration-weighted position in all zones</t>
  </si>
  <si>
    <t>2.b1 Matched duration-weighted position between zone 1 and 2</t>
  </si>
  <si>
    <t>2.b2 Matched duration-weighted position between zone 2 and 3</t>
  </si>
  <si>
    <t>2.c Matched duration-weighted position between zone 1 and 3</t>
  </si>
  <si>
    <t>2.d Residual unmatched duration-weighted positions</t>
  </si>
  <si>
    <t xml:space="preserve">    5 Margin-based approach for exchange traded futures and options</t>
  </si>
  <si>
    <t xml:space="preserve">    6 Margin-based approach for OTC futures and options</t>
  </si>
  <si>
    <t>MKR SA EQU</t>
  </si>
  <si>
    <t>MARKET RISK: STANDARDISED APPROACH FOR POSITION RISK IN EQUITIES</t>
  </si>
  <si>
    <t>National market:</t>
  </si>
  <si>
    <t xml:space="preserve">    4 Margin-based approach for exchange-traded futures and options</t>
  </si>
  <si>
    <t xml:space="preserve">    5 Margin-based approach for OTC futures and options</t>
  </si>
  <si>
    <t>JPY</t>
  </si>
  <si>
    <t>CIUs treated as separate currencies</t>
  </si>
  <si>
    <t>MKR SA COM</t>
  </si>
  <si>
    <t>MARKET RISK STANDARDISED APPROACHES FOR COMMODITIES</t>
  </si>
  <si>
    <t>MEMORANDUM ITEMS:</t>
  </si>
  <si>
    <t>Positions which are purely stock financing</t>
  </si>
  <si>
    <t>TOTAL POSITIONS IN COMMODITIES</t>
  </si>
  <si>
    <t xml:space="preserve">    </t>
  </si>
  <si>
    <t>1.1 Maturity zone ≤ 1 year</t>
  </si>
  <si>
    <t>1.2 Maturity zone &gt; 1 year and ≤ 3 years</t>
  </si>
  <si>
    <t>&gt; 1 ≤ 2 years</t>
  </si>
  <si>
    <t>&gt; 2 ≤ 3 years</t>
  </si>
  <si>
    <t>1.3 Maturity zone &gt; 3 years</t>
  </si>
  <si>
    <t>1.a Matched long and short positions within each maturity band</t>
  </si>
  <si>
    <t>1.b Matched positions between two maturity bands</t>
  </si>
  <si>
    <t>1.c Residual unmatched positions</t>
  </si>
  <si>
    <t>2.1 Maturity zone ≤ 1 year</t>
  </si>
  <si>
    <t>2.2 Maturity zone &gt; 1 year and ≤ 3 years</t>
  </si>
  <si>
    <t>2.3 Maturity zone &gt; 3 years</t>
  </si>
  <si>
    <t>2.a Matched long and short positions within each maturity band</t>
  </si>
  <si>
    <t>2.b Matched positions between two maturity bands</t>
  </si>
  <si>
    <t>2.c Residual unmatched positions</t>
  </si>
  <si>
    <t>3.a Net positions</t>
  </si>
  <si>
    <t>3.b Gross positions</t>
  </si>
  <si>
    <t>4 Margin-based approach for exchange traded futures and options</t>
  </si>
  <si>
    <t>5 Margin-based approach for OTC futures and options</t>
  </si>
  <si>
    <t>MKR IM</t>
  </si>
  <si>
    <t>MARKET RISK INTERNAL MODELS</t>
  </si>
  <si>
    <t>SPECIFIC RISK SURCHARGE</t>
  </si>
  <si>
    <t>Multiplication Factor</t>
  </si>
  <si>
    <t>130</t>
  </si>
  <si>
    <t>Keep cells included in the current Guidelines =&gt; Proposal: KEEP</t>
  </si>
  <si>
    <t>Delete cells/text included in the current Guidelines</t>
  </si>
  <si>
    <t>Base metals</t>
  </si>
  <si>
    <t>Others</t>
  </si>
  <si>
    <t>010</t>
  </si>
  <si>
    <t>020</t>
  </si>
  <si>
    <t>030</t>
  </si>
  <si>
    <t>040</t>
  </si>
  <si>
    <t>050</t>
  </si>
  <si>
    <t>060</t>
  </si>
  <si>
    <t>070</t>
  </si>
  <si>
    <t>080</t>
  </si>
  <si>
    <t>090</t>
  </si>
  <si>
    <t>100</t>
  </si>
  <si>
    <t>110</t>
  </si>
  <si>
    <t>120</t>
  </si>
  <si>
    <t>210</t>
  </si>
  <si>
    <t>220</t>
  </si>
  <si>
    <t>230</t>
  </si>
  <si>
    <t>240</t>
  </si>
  <si>
    <t>250</t>
  </si>
  <si>
    <t>260</t>
  </si>
  <si>
    <t>270</t>
  </si>
  <si>
    <t>310</t>
  </si>
  <si>
    <t>320</t>
  </si>
  <si>
    <t>330</t>
  </si>
  <si>
    <t>340</t>
  </si>
  <si>
    <r>
      <t>(-)</t>
    </r>
    <r>
      <rPr>
        <strike/>
        <sz val="12"/>
        <rFont val="Verdana"/>
        <family val="2"/>
      </rPr>
      <t xml:space="preserve"> REDUCTION EFFECT FOR UNDERWRITING POSITIONS</t>
    </r>
  </si>
  <si>
    <t>Other non-EEA currencies</t>
  </si>
  <si>
    <t>Memorandum items: Currency positions TOP XX CURRENCIES</t>
  </si>
  <si>
    <t>Memorandum items: Currency positions TOP XX CURRENCIES for IM BANKS</t>
  </si>
  <si>
    <r>
      <rPr>
        <b/>
        <strike/>
        <sz val="14"/>
        <rFont val="Verdana"/>
        <family val="2"/>
      </rPr>
      <t>Commodity</t>
    </r>
  </si>
  <si>
    <t>ID</t>
  </si>
  <si>
    <t>Label</t>
  </si>
  <si>
    <t>Legal references &amp; Comments</t>
  </si>
  <si>
    <t>COLUMNS</t>
  </si>
  <si>
    <t>Net positions</t>
  </si>
  <si>
    <t>Net position subject to capital charge</t>
  </si>
  <si>
    <t>Those net positions that, according to the different approaches considered in annex I of Directive 2006/49/EC, receive a capital charge.</t>
  </si>
  <si>
    <t>Risk capital charge</t>
  </si>
  <si>
    <t>The capital charged (%) for position risks on the relevant net positions according to the different approaches considered in annex I of Directive 2006/49/EC.</t>
  </si>
  <si>
    <t>Capital requirements</t>
  </si>
  <si>
    <t>The capital charge for any relevant position according to annex I of Directive 2006/49/EC.</t>
  </si>
  <si>
    <t>ROWS</t>
  </si>
  <si>
    <t>Traded debt instruments in trading book</t>
  </si>
  <si>
    <t>General risk. Maturity-based approach</t>
  </si>
  <si>
    <t>Zone 1</t>
  </si>
  <si>
    <t>Annex I point 20 Table 2 of Directive 2006/49/EC.</t>
  </si>
  <si>
    <t>Zone 2</t>
  </si>
  <si>
    <t>Zone 3</t>
  </si>
  <si>
    <t>General risk. Duration-based approach</t>
  </si>
  <si>
    <t>Positions in traded debt instruments subject to the duration-based approach according to annex I points 26-31 of Directive 2006/49/EC and their correspondent capital requirements set up in annex I point 32 of Directive 2006/49/EC.</t>
  </si>
  <si>
    <t>Annex I point 29 Table 3 of Directive 2006/49/EC.</t>
  </si>
  <si>
    <t>Specific risk</t>
  </si>
  <si>
    <t>Positions in traded debt instruments subject to the specific risk capital charge and their correspondent capital charge according to annex I points 14-16 of Directive 2006/49/EC. Be also aware of last sentence in annex I point 1 of Directive 2006/49/EC.</t>
  </si>
  <si>
    <t>Debt securities under the first category in Table 1 (point 14 annex I, Directive  2006/49/EC) or article 19, paragraph 1</t>
  </si>
  <si>
    <t>Positions in traded debt instruments subject to the specific risk capital charge and their correspondent capital charge according to annex I points 14-16 of Directive 2006/49/EC. Be also aware of last sentence  in annex I point 1 of Directive 2006/49/EC.</t>
  </si>
  <si>
    <t>Debt securities under the second category in Table 1 (point 14 annex I, Directive 2006/49/EC)</t>
  </si>
  <si>
    <t>Debt securities under the third category in Table 1 (point 14 annex I, Directive 2006/49/EC)</t>
  </si>
  <si>
    <t>Debt securities under the fourth category in Table 1 (point 14 annex I, Directive 2006/49/EC)</t>
  </si>
  <si>
    <t>Securitisation exposures subject to 1250% risk weighting or deduction and unrated liquidity facilities</t>
  </si>
  <si>
    <t>Annex I point 14 of Directive 2006/49/EC.</t>
  </si>
  <si>
    <t>Particular approach for position risk in CIUs</t>
  </si>
  <si>
    <t>Other non-delta risks for options</t>
  </si>
  <si>
    <t>OTHERS</t>
  </si>
  <si>
    <t>Currency</t>
  </si>
  <si>
    <t>Annex I points 1-5 of Directive 2006/49/EC. Regarding the distinction between Long and Short positions see annex I point 4, last sub-paragraph of the same Directive.</t>
  </si>
  <si>
    <t>Equities in Trading Book</t>
  </si>
  <si>
    <t>Positions in equities in Trading Book and their correspondent capital requirements for position risk according to article 18, point 1 (a) of Directive 2006/49/EC and annex I of Directive 2006/49/EC, and article 75 (b) of Directive 2006/48/EC.</t>
  </si>
  <si>
    <t>General risk</t>
  </si>
  <si>
    <t>Positions in equities subject to general risk  and their correspondent capital requirement according to annex I points 36 and 39-40 of Directive 2006/49/EC.</t>
  </si>
  <si>
    <t>Exchange traded stock-index futures broadly diversified and subject to particular approach</t>
  </si>
  <si>
    <t>Annex I points 39-40 of Directive 2006/49/EC.</t>
  </si>
  <si>
    <t>Other equities than exchange traded stock-index futures broadly diversified</t>
  </si>
  <si>
    <t>Annex I point 36 of Directive 2006/49/EC.</t>
  </si>
  <si>
    <t>High quality, liquid and diversified portfolios subject to lower capital requirements</t>
  </si>
  <si>
    <t>Annex I point 35 of Directive 2006/49/EC.</t>
  </si>
  <si>
    <t>Other equities than high quality, liquid and diversified portfolios</t>
  </si>
  <si>
    <t>Annex I point 34 of Directive 2006/49/EC.</t>
  </si>
  <si>
    <t>Particular approach for position risk in Cius</t>
  </si>
  <si>
    <t>National market</t>
  </si>
  <si>
    <r>
      <t xml:space="preserve">Positions in equities subject to specific risk and the correspondent capital requirement according to annex I points 34-35 and 39-40 of Directive 2006/49/EC. </t>
    </r>
    <r>
      <rPr>
        <strike/>
        <sz val="12"/>
        <color indexed="10"/>
        <rFont val="Arial"/>
        <family val="2"/>
      </rPr>
      <t/>
    </r>
  </si>
  <si>
    <t>National supervisors may decide that the long or short position in the market must be calculated on a market-by-market basis, i.e a separate  calculation has to be carried out for each national market in which the bank holds equities (Amendment to the Capital Accord to Incorporate Market Risks: A.2, paragraph 2).</t>
  </si>
  <si>
    <t>All positions: Long</t>
  </si>
  <si>
    <t>Gross positions due to assets, amounts to be received and similar items referred to in annex III point 2.1 of Directive 2006/49/EC.</t>
  </si>
  <si>
    <t>All positions: Short</t>
  </si>
  <si>
    <t>Gross positions due to liabilities, amounts to be paid and similar items referred to in annex III point 2.1 of Directive 2006/49/EC.</t>
  </si>
  <si>
    <t>Annex III point 2.1 last sub-paragraph of Directive 2006/49/EC. The net positions are calculated by each currency, accordingly there may be simoultaneous long and short positions.</t>
  </si>
  <si>
    <t>Positions subject to capital charge</t>
  </si>
  <si>
    <t>Annex III points 2.2, 3.1 and 3.2 of Directive 2006/49/EC.</t>
  </si>
  <si>
    <t>Risk capital charge (%)</t>
  </si>
  <si>
    <t>Annex III points 1, 3.1 and 3.2 of Directive 2006/49/EC.</t>
  </si>
  <si>
    <t>The capital charge for any relevant position according to annex III of Directive 2006/49/EC.</t>
  </si>
  <si>
    <t>Currencies closely correlated</t>
  </si>
  <si>
    <t>Positions and their correspondent capital requirements for currencies referred to in annex III point 3.1 of Directive 2006/49/EC.</t>
  </si>
  <si>
    <t>All other currencies (including CIUs treated as different currencies)</t>
  </si>
  <si>
    <t>Gold</t>
  </si>
  <si>
    <t xml:space="preserve">Positions and their correspondent capital requirements for currencies subject to the general procedure referred to in annex III points 1 and 2.2 of Directive 2006/49/EC. </t>
  </si>
  <si>
    <t>Other non-delta risks for currency options</t>
  </si>
  <si>
    <t>Positions in non-reporting currencies and their correspondent capital requirements according to article 18 paragraph 1 (b) of Directive 2006/49/EC and annex III points 2.2 (for conversion into the reporting currency) of Directive 2006/49/EC and article 75 (c) of Directive 2006/48/EC.</t>
  </si>
  <si>
    <t>Positions and their correspondent capital requirements for currencies subject to the general procedure referred to in annex III points 1 and 2.2 of Directive 2006/49/EC. It is also relevant to take into account the unmatched positions arising from the application of the special treatments considered in annex III points 3.1, 3.2 of Directive 2006/49/EC.</t>
  </si>
  <si>
    <t>Annex I point 5, third sub-paragraph of Directive 2006/49/EC.
"It includes the additional capital requirement for other risks, apart from delta risk, associated with options (i.e. gamma and vega risks). This additional capital requirement may be assessed by different approaches (e.g. Simplified, Delta-plus or Scenario approaches referred to in Part A.5 of the Amendment to the Basel Capital Accord to Incorporate Market Risks, January 1996) and, as usually, it may be broken down into the different approaches aplicable if considered necessary by local supervisors."</t>
  </si>
  <si>
    <t>All positions: Long / Short</t>
  </si>
  <si>
    <t>Gross long/short positions considered positions in the same commodity according to annex IV points 1 and 7 (see also 13) of Directive 2006/49/EC.</t>
  </si>
  <si>
    <t>Annex IV point 6 Directive 2006/49/EC</t>
  </si>
  <si>
    <t>Those net positions that, according to the different appraches considered in annex IV of Directive 2006/49/EC, receive a capital charge.</t>
  </si>
  <si>
    <t>The capital charged (%) for market risks on the relevant net positions according to the different appraches considered in annex IV of Directive 2006/49/EC.</t>
  </si>
  <si>
    <t>The capital charge for any relevant position according to annex IV of Directive 2006/49/EC.</t>
  </si>
  <si>
    <t>Positions in commodities and their correspondent capital requirements for market risk according to article 18, point 1 (b) of Directive 2006/49/EC and annex IV of Directive 2006/49/EC, and article 75 (c) of Directive 2006/48/EC.</t>
  </si>
  <si>
    <t>Maturity ladder approach</t>
  </si>
  <si>
    <t>Positions in commodities subject to the Maturity Ladder approach as referred to in annex IV points 13-18 of Directive 2006/49/EC.</t>
  </si>
  <si>
    <t>Extended maturity ladder approach</t>
  </si>
  <si>
    <t>Positions in commodities subject to the Extended Maturity Ladder approach as referred to in Annex IV point 21 of Directive 2006/49/EC.</t>
  </si>
  <si>
    <t>Simplified approach: All positions</t>
  </si>
  <si>
    <t>Positions in commodities subject to the Simplified approach as referred to in Annex IV point 19-20 of Directive 2006/49/EC.</t>
  </si>
  <si>
    <t>Other non-delta risks for commodity options</t>
  </si>
  <si>
    <t>Risk of shortage of liquidity</t>
  </si>
  <si>
    <t>Annex IV point 5 of Directive 2006/49/EC.</t>
  </si>
  <si>
    <t>Annex IV point 10 third sub-paragraph of Directive 2006/49/EC.
"It includes the additional capital requirement for other risks, apart from delta risk, associated with options (i.e. gamma and vega risks). This additional capital requirement may be assessed by different approaches (e.g. Simplified, Delta-plus or Scenario approaches referred to in Part A.5 of the Amendment to the Basel Capital Accord to Incorporate Market Risks, January 1996) and, as usually, it may be broken down into the different approaches aplicable if considered necessary by local supervisors."</t>
  </si>
  <si>
    <t>Legal References &amp; Comments</t>
  </si>
  <si>
    <t>Multiplication factor x Average of previous 60 working days VaR</t>
  </si>
  <si>
    <t xml:space="preserve">Annex V point 9 b of Directive 2006/49/EC, it excludes the incremental default risk surcharge. </t>
  </si>
  <si>
    <t>Previous day VaR</t>
  </si>
  <si>
    <t>Specific risk surcharge</t>
  </si>
  <si>
    <t>Article 47 of Directive 2006/49/EC. If applicable, the specific risk surcharge according to annex V point 8 of Directive 2006/49/EC as stood prior to 31 December 2006.</t>
  </si>
  <si>
    <t>Incremental default risk surcharge</t>
  </si>
  <si>
    <t>If applicable, the incremental default risk surcharge according to annex V point 5 of Directive 2006/49/EC should be included.</t>
  </si>
  <si>
    <t>Capital Requirements</t>
  </si>
  <si>
    <t>Annex V point 9 of Directive 2006/49/EC: total VaR of all risk factors taking into account correlation effects if applicable.</t>
  </si>
  <si>
    <t>Number of overshootings (during previous 250 working days)</t>
  </si>
  <si>
    <t>Annex V point 8 of Directive 2006/49/EC.</t>
  </si>
  <si>
    <t>Annex V points 7 and 8 of Directive 2006/49/EC.</t>
  </si>
  <si>
    <t>Total Positions</t>
  </si>
  <si>
    <t>Corresponds to the part of position, foreign exchange and commodities risk referred to in annex V point 1 of Directive 2006/49/EC linked to the risk factors specified in Annex V point 12 of Directive 2006/49/EC.</t>
  </si>
  <si>
    <t>Traded debt instruments</t>
  </si>
  <si>
    <t>Corresponds to the part of position risk referred to in annex V point 1 of Directive 2006/49/EC linked to the interest rates risk factors as specified in Annex V point 12 of Directive 2006/49/EC.</t>
  </si>
  <si>
    <t>TDI General Risk</t>
  </si>
  <si>
    <t>General risk defined in annex I point 12 of Directive 2006/49/EC.</t>
  </si>
  <si>
    <t>TDI Specific Risk</t>
  </si>
  <si>
    <t>Specific risk defined in annex 1 point 12 of Directive 2006/49/EC.</t>
  </si>
  <si>
    <t>Equities</t>
  </si>
  <si>
    <t>Corresponds to the part of position risk referred to in annex V point 1 of Directive 2006/49/EC linked to the equity risk factors as specified in point 12 of Directive 2006/49/EC.</t>
  </si>
  <si>
    <t>Equities General Risk</t>
  </si>
  <si>
    <t>General risk defined in annex 1 point 12 of Directive 2006/49/EC.</t>
  </si>
  <si>
    <t>Equities Specific Risk</t>
  </si>
  <si>
    <t>Foreign exchange risk</t>
  </si>
  <si>
    <t>Annex V points 1 and 12 of Directive 2006/49/EC.</t>
  </si>
  <si>
    <t>Commodities risk</t>
  </si>
  <si>
    <t>Total amount for general risk</t>
  </si>
  <si>
    <t>Annex V points 9a or 9b of Directive 2006/49/EC: VAR for general risk of all risk factors (taking into account correlation effects if applicable). If applicable, correlation effects should be taken into account</t>
  </si>
  <si>
    <t>Total amount for specific risk</t>
  </si>
  <si>
    <t>Annex V point 8 of Directive 2006/49/EC as stood prior to 31 December 2006: VAR for specific risk of equities and traded debt instruments of trading book (taking into account correlation effects if applicable). If applicable, correlation effects should be taken into account</t>
  </si>
  <si>
    <t>010-020</t>
  </si>
  <si>
    <t>030-040</t>
  </si>
  <si>
    <t>Articles 11 and 33 of amended Directive 2006/49/EC. Regarding the distinction between Long and Short positions, also applicable to these gross positions, see Annex I point 4 last sub-paragraph of amended Directive 2006/49/EC.</t>
  </si>
  <si>
    <t>Annex I points 1 to 5 and 13 of amdned Directive 2006/49/EC. Regarding the distinction between Long and Short positions see Annex I point 4 last sub-paragraph of amended Directive 2006/49/EC.</t>
  </si>
  <si>
    <t>Those net positions that, according to the different approaches considered in Annex I of amended Directive 2006/49/EC, receive a capital charge.</t>
  </si>
  <si>
    <t>The capital charge for any relevant position according to Annex I of amended Directive 2006/49/EC.</t>
  </si>
  <si>
    <t>The capital charged (%) for position risks on the relevant net positions according to the different approaches considered in Annex I of amended Directive 2006/49/EC.</t>
  </si>
  <si>
    <t>050=Max [010,020]+030+040</t>
  </si>
  <si>
    <t>040-050</t>
  </si>
  <si>
    <t>060-080</t>
  </si>
  <si>
    <t>Currency Code</t>
  </si>
  <si>
    <t>Colours used to highlight changes based on the current COREP framework published in January 2010</t>
  </si>
  <si>
    <t>Cell linked to CA</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</si>
  <si>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</si>
  <si>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</si>
  <si>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</si>
  <si>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</si>
  <si>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</si>
  <si>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</si>
  <si>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</si>
  <si>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</si>
  <si>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</si>
  <si>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</si>
  <si>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</si>
  <si>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</si>
  <si>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</si>
  <si>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</si>
  <si>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</si>
  <si>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</si>
  <si>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</si>
  <si>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</si>
  <si>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</si>
  <si>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</si>
  <si>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</si>
  <si>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</si>
  <si>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</si>
  <si>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</si>
  <si>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</si>
  <si>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</si>
  <si>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</si>
  <si>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</si>
  <si>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</si>
  <si>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</si>
  <si>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</si>
  <si>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</si>
  <si>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</si>
  <si>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</si>
  <si>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</si>
  <si>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0360</t>
  </si>
  <si>
    <t>0370</t>
  </si>
</sst>
</file>

<file path=xl/styles.xml><?xml version="1.0" encoding="utf-8"?>
<styleSheet xmlns="http://schemas.openxmlformats.org/spreadsheetml/2006/main">
  <fonts count="75">
    <font>
      <sz val="11"/>
      <color theme="1"/>
      <name val="Calibri"/>
      <family val="2"/>
      <scheme val="minor"/>
    </font>
    <font>
      <sz val="10"/>
      <name val="Arial"/>
      <family val="2"/>
    </font>
    <font>
      <sz val="10"/>
      <name val="Verdana"/>
      <family val="2"/>
    </font>
    <font>
      <b/>
      <sz val="12"/>
      <name val="Verdana"/>
      <family val="2"/>
    </font>
    <font>
      <sz val="11"/>
      <name val="Verdana"/>
      <family val="2"/>
    </font>
    <font>
      <b/>
      <sz val="11"/>
      <name val="Verdana"/>
      <family val="2"/>
    </font>
    <font>
      <u/>
      <sz val="10"/>
      <color indexed="12"/>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b/>
      <sz val="11"/>
      <color indexed="8"/>
      <name val="Calibri"/>
      <family val="2"/>
    </font>
    <font>
      <sz val="11"/>
      <color indexed="60"/>
      <name val="Calibri"/>
      <family val="2"/>
    </font>
    <font>
      <sz val="10"/>
      <color indexed="10"/>
      <name val="Arial"/>
      <family val="2"/>
    </font>
    <font>
      <b/>
      <i/>
      <sz val="10"/>
      <name val="Verdana"/>
      <family val="2"/>
    </font>
    <font>
      <b/>
      <sz val="10"/>
      <name val="Verdana"/>
      <family val="2"/>
    </font>
    <font>
      <strike/>
      <sz val="10"/>
      <name val="Verdana"/>
      <family val="2"/>
    </font>
    <font>
      <b/>
      <sz val="14"/>
      <name val="Verdana"/>
      <family val="2"/>
    </font>
    <font>
      <sz val="12"/>
      <name val="Verdana"/>
      <family val="2"/>
    </font>
    <font>
      <sz val="12"/>
      <color indexed="10"/>
      <name val="Verdana"/>
      <family val="2"/>
    </font>
    <font>
      <sz val="10"/>
      <name val="Arial"/>
      <family val="2"/>
    </font>
    <font>
      <strike/>
      <sz val="12"/>
      <name val="Verdana"/>
      <family val="2"/>
    </font>
    <font>
      <b/>
      <strike/>
      <sz val="12"/>
      <name val="Verdana"/>
      <family val="2"/>
    </font>
    <font>
      <u/>
      <sz val="10"/>
      <color indexed="12"/>
      <name val="Arial"/>
      <family val="2"/>
    </font>
    <font>
      <b/>
      <sz val="14"/>
      <color indexed="8"/>
      <name val="Verdana"/>
      <family val="2"/>
    </font>
    <font>
      <b/>
      <u/>
      <sz val="10"/>
      <name val="Verdana"/>
      <family val="2"/>
    </font>
    <font>
      <sz val="14"/>
      <name val="Verdana"/>
      <family val="2"/>
    </font>
    <font>
      <b/>
      <sz val="10"/>
      <color indexed="8"/>
      <name val="Verdana"/>
      <family val="2"/>
    </font>
    <font>
      <sz val="10"/>
      <color indexed="8"/>
      <name val="Verdana"/>
      <family val="2"/>
    </font>
    <font>
      <sz val="10"/>
      <color indexed="10"/>
      <name val="Verdana"/>
      <family val="2"/>
    </font>
    <font>
      <sz val="8"/>
      <name val="Verdana"/>
      <family val="2"/>
    </font>
    <font>
      <b/>
      <sz val="14"/>
      <color indexed="10"/>
      <name val="Verdana"/>
      <family val="2"/>
    </font>
    <font>
      <b/>
      <u/>
      <sz val="10"/>
      <color indexed="12"/>
      <name val="Verdana"/>
      <family val="2"/>
    </font>
    <font>
      <b/>
      <u/>
      <sz val="12"/>
      <color indexed="12"/>
      <name val="Verdana"/>
      <family val="2"/>
    </font>
    <font>
      <b/>
      <sz val="8"/>
      <name val="Verdana"/>
      <family val="2"/>
    </font>
    <font>
      <sz val="11"/>
      <name val="Times New Roman"/>
      <family val="1"/>
    </font>
    <font>
      <u/>
      <sz val="6.5"/>
      <color indexed="12"/>
      <name val="Arial"/>
      <family val="2"/>
    </font>
    <font>
      <b/>
      <strike/>
      <sz val="14"/>
      <name val="Verdana"/>
      <family val="2"/>
    </font>
    <font>
      <sz val="8"/>
      <name val="Calibri"/>
      <family val="2"/>
    </font>
    <font>
      <b/>
      <sz val="18"/>
      <color indexed="10"/>
      <name val="Verdana"/>
      <family val="2"/>
    </font>
    <font>
      <b/>
      <sz val="12"/>
      <color indexed="10"/>
      <name val="Verdana"/>
      <family val="2"/>
    </font>
    <font>
      <b/>
      <sz val="14"/>
      <color indexed="10"/>
      <name val="Verdana"/>
      <family val="2"/>
    </font>
    <font>
      <sz val="10"/>
      <color indexed="20"/>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0"/>
      <name val="Arial"/>
      <family val="2"/>
    </font>
    <font>
      <b/>
      <sz val="10"/>
      <color indexed="63"/>
      <name val="Arial"/>
      <family val="2"/>
    </font>
    <font>
      <strike/>
      <sz val="9"/>
      <name val="Verdana"/>
      <family val="2"/>
    </font>
    <font>
      <strike/>
      <sz val="8"/>
      <name val="Verdana"/>
      <family val="2"/>
    </font>
    <font>
      <strike/>
      <sz val="11"/>
      <color indexed="10"/>
      <name val="Verdana"/>
      <family val="2"/>
    </font>
    <font>
      <sz val="16"/>
      <color indexed="81"/>
      <name val="Tahoma"/>
      <family val="2"/>
    </font>
    <font>
      <b/>
      <sz val="16"/>
      <name val="Verdana"/>
      <family val="2"/>
    </font>
    <font>
      <strike/>
      <sz val="12"/>
      <color indexed="10"/>
      <name val="Arial"/>
      <family val="2"/>
    </font>
    <font>
      <b/>
      <u/>
      <sz val="11"/>
      <color indexed="12"/>
      <name val="Verdana"/>
      <family val="2"/>
    </font>
    <font>
      <strike/>
      <sz val="14"/>
      <color indexed="10"/>
      <name val="Verdan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lightUp">
        <fgColor indexed="23"/>
      </patternFill>
    </fill>
    <fill>
      <patternFill patternType="solid">
        <fgColor indexed="23"/>
        <bgColor indexed="64"/>
      </patternFill>
    </fill>
    <fill>
      <patternFill patternType="solid">
        <fgColor indexed="10"/>
        <bgColor indexed="64"/>
      </patternFill>
    </fill>
    <fill>
      <patternFill patternType="solid">
        <fgColor indexed="9"/>
        <bgColor indexed="64"/>
      </patternFill>
    </fill>
    <fill>
      <patternFill patternType="lightUp">
        <fgColor indexed="23"/>
        <bgColor indexed="23"/>
      </patternFill>
    </fill>
    <fill>
      <patternFill patternType="solid">
        <fgColor indexed="17"/>
        <bgColor indexed="64"/>
      </patternFill>
    </fill>
    <fill>
      <patternFill patternType="lightUp"/>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n">
        <color indexed="64"/>
      </left>
      <right style="medium">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ck">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thick">
        <color indexed="64"/>
      </left>
      <right style="thick">
        <color indexed="64"/>
      </right>
      <top/>
      <bottom/>
      <diagonal/>
    </border>
  </borders>
  <cellStyleXfs count="13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58" fillId="3" borderId="0" applyNumberFormat="0" applyBorder="0" applyAlignment="0" applyProtection="0"/>
    <xf numFmtId="0" fontId="11" fillId="7" borderId="1" applyNumberFormat="0" applyAlignment="0" applyProtection="0"/>
    <xf numFmtId="0" fontId="12" fillId="4" borderId="0" applyNumberFormat="0" applyBorder="0" applyAlignment="0" applyProtection="0"/>
    <xf numFmtId="0" fontId="13" fillId="20" borderId="1" applyNumberFormat="0" applyAlignment="0" applyProtection="0"/>
    <xf numFmtId="0" fontId="14" fillId="20" borderId="1" applyNumberFormat="0" applyAlignment="0" applyProtection="0"/>
    <xf numFmtId="0" fontId="15" fillId="21" borderId="2" applyNumberFormat="0" applyAlignment="0" applyProtection="0"/>
    <xf numFmtId="0" fontId="16" fillId="0" borderId="3" applyNumberFormat="0" applyFill="0" applyAlignment="0" applyProtection="0"/>
    <xf numFmtId="0" fontId="59" fillId="21" borderId="2" applyNumberFormat="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15" fillId="21" borderId="2" applyNumberFormat="0" applyAlignment="0" applyProtection="0"/>
    <xf numFmtId="0" fontId="20" fillId="0" borderId="0" applyNumberFormat="0" applyFill="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1" fillId="7" borderId="1" applyNumberFormat="0" applyAlignment="0" applyProtection="0"/>
    <xf numFmtId="0" fontId="60" fillId="0" borderId="0" applyNumberFormat="0" applyFill="0" applyBorder="0" applyAlignment="0" applyProtection="0"/>
    <xf numFmtId="0" fontId="21" fillId="0" borderId="0" applyNumberFormat="0" applyFill="0" applyBorder="0" applyAlignment="0" applyProtection="0"/>
    <xf numFmtId="0" fontId="61" fillId="4" borderId="0" applyNumberFormat="0" applyBorder="0" applyAlignment="0" applyProtection="0"/>
    <xf numFmtId="0" fontId="62" fillId="0" borderId="4" applyNumberFormat="0" applyFill="0" applyAlignment="0" applyProtection="0"/>
    <xf numFmtId="0" fontId="63"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6" fillId="0" borderId="0" applyNumberFormat="0" applyFill="0" applyBorder="0" applyAlignment="0" applyProtection="0">
      <alignment vertical="top"/>
      <protection locked="0"/>
    </xf>
    <xf numFmtId="0" fontId="16" fillId="0" borderId="3" applyNumberFormat="0" applyFill="0" applyAlignment="0" applyProtection="0"/>
    <xf numFmtId="0" fontId="39" fillId="0" borderId="0" applyNumberFormat="0" applyFill="0" applyBorder="0" applyAlignment="0" applyProtection="0">
      <alignment vertical="top"/>
      <protection locked="0"/>
    </xf>
    <xf numFmtId="0" fontId="22" fillId="3" borderId="0" applyNumberFormat="0" applyBorder="0" applyAlignment="0" applyProtection="0"/>
    <xf numFmtId="0" fontId="23" fillId="7" borderId="1" applyNumberFormat="0" applyAlignment="0" applyProtection="0"/>
    <xf numFmtId="0" fontId="1" fillId="22" borderId="7" applyNumberFormat="0" applyFont="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2" fillId="4" borderId="0" applyNumberFormat="0" applyBorder="0" applyAlignment="0" applyProtection="0"/>
    <xf numFmtId="0" fontId="24" fillId="20" borderId="8" applyNumberFormat="0" applyAlignment="0" applyProtection="0"/>
    <xf numFmtId="0" fontId="6"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25" fillId="0" borderId="3" applyNumberFormat="0" applyFill="0" applyAlignment="0" applyProtection="0"/>
    <xf numFmtId="0" fontId="26" fillId="0" borderId="0" applyNumberFormat="0" applyFill="0" applyBorder="0" applyAlignment="0" applyProtection="0"/>
    <xf numFmtId="0" fontId="65" fillId="23" borderId="0" applyNumberFormat="0" applyBorder="0" applyAlignment="0" applyProtection="0"/>
    <xf numFmtId="0" fontId="1" fillId="0" borderId="0"/>
    <xf numFmtId="0" fontId="36" fillId="0" borderId="0"/>
    <xf numFmtId="0" fontId="36" fillId="0" borderId="0"/>
    <xf numFmtId="0" fontId="36" fillId="0" borderId="0"/>
    <xf numFmtId="0" fontId="1" fillId="0" borderId="0"/>
    <xf numFmtId="0" fontId="1" fillId="0" borderId="0"/>
    <xf numFmtId="0" fontId="36" fillId="0" borderId="0"/>
    <xf numFmtId="0" fontId="36" fillId="0" borderId="0"/>
    <xf numFmtId="0" fontId="51" fillId="0" borderId="0"/>
    <xf numFmtId="0" fontId="1" fillId="22" borderId="7" applyNumberFormat="0" applyFont="0" applyAlignment="0" applyProtection="0"/>
    <xf numFmtId="0" fontId="1" fillId="22" borderId="7" applyNumberFormat="0" applyFont="0" applyAlignment="0" applyProtection="0"/>
    <xf numFmtId="0" fontId="27" fillId="0" borderId="9" applyNumberFormat="0" applyFill="0" applyAlignment="0" applyProtection="0"/>
    <xf numFmtId="0" fontId="66" fillId="20" borderId="8" applyNumberFormat="0" applyAlignment="0" applyProtection="0"/>
    <xf numFmtId="0" fontId="22" fillId="3" borderId="0" applyNumberFormat="0" applyBorder="0" applyAlignment="0" applyProtection="0"/>
    <xf numFmtId="0" fontId="24" fillId="20" borderId="8" applyNumberFormat="0" applyAlignment="0" applyProtection="0"/>
    <xf numFmtId="0" fontId="28" fillId="23" borderId="0" applyNumberFormat="0" applyBorder="0" applyAlignment="0" applyProtection="0"/>
    <xf numFmtId="0" fontId="36" fillId="0" borderId="0"/>
    <xf numFmtId="0" fontId="36" fillId="0" borderId="0"/>
    <xf numFmtId="0" fontId="14" fillId="20" borderId="1" applyNumberFormat="0" applyAlignment="0" applyProtection="0"/>
    <xf numFmtId="0" fontId="21" fillId="0" borderId="0" applyNumberFormat="0" applyFill="0" applyBorder="0" applyAlignment="0" applyProtection="0"/>
    <xf numFmtId="0" fontId="2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17" fillId="0" borderId="0" applyNumberFormat="0" applyFill="0" applyBorder="0" applyAlignment="0" applyProtection="0"/>
    <xf numFmtId="0" fontId="29" fillId="0" borderId="0" applyNumberFormat="0" applyFill="0" applyBorder="0" applyAlignment="0" applyProtection="0"/>
  </cellStyleXfs>
  <cellXfs count="572">
    <xf numFmtId="0" fontId="0" fillId="0" borderId="0" xfId="0"/>
    <xf numFmtId="0" fontId="2" fillId="0" borderId="0" xfId="103" applyFont="1"/>
    <xf numFmtId="0" fontId="33" fillId="0" borderId="0" xfId="103" applyFont="1" applyAlignment="1">
      <alignment horizontal="left" vertical="center"/>
    </xf>
    <xf numFmtId="0" fontId="33" fillId="0" borderId="0" xfId="103" applyFont="1" applyAlignment="1">
      <alignment horizontal="center" vertical="center"/>
    </xf>
    <xf numFmtId="0" fontId="33" fillId="0" borderId="0" xfId="103" applyFont="1" applyAlignment="1">
      <alignment vertical="center"/>
    </xf>
    <xf numFmtId="0" fontId="33" fillId="0" borderId="0" xfId="103" applyFont="1"/>
    <xf numFmtId="0" fontId="33" fillId="0" borderId="0" xfId="103" applyFont="1" applyBorder="1"/>
    <xf numFmtId="0" fontId="33" fillId="0" borderId="0" xfId="103" applyFont="1" applyAlignment="1">
      <alignment horizontal="center"/>
    </xf>
    <xf numFmtId="0" fontId="3" fillId="0" borderId="0" xfId="103" applyFont="1" applyAlignment="1">
      <alignment horizontal="left" vertical="top"/>
    </xf>
    <xf numFmtId="0" fontId="34" fillId="0" borderId="0" xfId="103" applyFont="1"/>
    <xf numFmtId="0" fontId="3" fillId="0" borderId="0" xfId="103" applyFont="1" applyAlignment="1">
      <alignment horizontal="left" vertical="center"/>
    </xf>
    <xf numFmtId="0" fontId="34" fillId="0" borderId="0" xfId="103" applyFont="1" applyAlignment="1">
      <alignment horizontal="center"/>
    </xf>
    <xf numFmtId="0" fontId="34" fillId="24" borderId="10" xfId="103" applyFont="1" applyFill="1" applyBorder="1"/>
    <xf numFmtId="0" fontId="34" fillId="24" borderId="11" xfId="103" applyFont="1" applyFill="1" applyBorder="1"/>
    <xf numFmtId="0" fontId="34" fillId="24" borderId="12" xfId="103" applyFont="1" applyFill="1" applyBorder="1"/>
    <xf numFmtId="0" fontId="34" fillId="24" borderId="0" xfId="103" applyFont="1" applyFill="1" applyBorder="1"/>
    <xf numFmtId="0" fontId="34" fillId="0" borderId="13" xfId="103" applyFont="1" applyFill="1" applyBorder="1" applyAlignment="1">
      <alignment horizontal="center" vertical="center" wrapText="1"/>
    </xf>
    <xf numFmtId="0" fontId="34" fillId="0" borderId="14" xfId="103" applyFont="1" applyFill="1" applyBorder="1" applyAlignment="1">
      <alignment horizontal="center" vertical="center"/>
    </xf>
    <xf numFmtId="0" fontId="2" fillId="0" borderId="15" xfId="103" applyFont="1" applyFill="1" applyBorder="1" applyAlignment="1">
      <alignment horizontal="center"/>
    </xf>
    <xf numFmtId="0" fontId="3" fillId="0" borderId="16" xfId="103" applyFont="1" applyFill="1" applyBorder="1"/>
    <xf numFmtId="0" fontId="34" fillId="0" borderId="17" xfId="103" applyFont="1" applyFill="1" applyBorder="1"/>
    <xf numFmtId="0" fontId="34" fillId="0" borderId="18" xfId="103" applyFont="1" applyFill="1" applyBorder="1"/>
    <xf numFmtId="49" fontId="3" fillId="25" borderId="19" xfId="103" applyNumberFormat="1" applyFont="1" applyFill="1" applyBorder="1" applyAlignment="1">
      <alignment horizontal="center"/>
    </xf>
    <xf numFmtId="49" fontId="34" fillId="0" borderId="20" xfId="103" applyNumberFormat="1" applyFont="1" applyFill="1" applyBorder="1" applyAlignment="1">
      <alignment horizontal="center" vertical="center"/>
    </xf>
    <xf numFmtId="0" fontId="34" fillId="0" borderId="12" xfId="103" applyFont="1" applyFill="1" applyBorder="1" applyAlignment="1">
      <alignment vertical="center"/>
    </xf>
    <xf numFmtId="0" fontId="34" fillId="0" borderId="0" xfId="103" applyFont="1" applyFill="1" applyBorder="1" applyAlignment="1">
      <alignment vertical="center"/>
    </xf>
    <xf numFmtId="0" fontId="34" fillId="0" borderId="21" xfId="103" applyFont="1" applyFill="1" applyBorder="1" applyAlignment="1">
      <alignment vertical="center"/>
    </xf>
    <xf numFmtId="0" fontId="34" fillId="0" borderId="22" xfId="103" applyFont="1" applyBorder="1" applyAlignment="1">
      <alignment horizontal="center" vertical="center"/>
    </xf>
    <xf numFmtId="0" fontId="34" fillId="26" borderId="22" xfId="103" applyFont="1" applyFill="1" applyBorder="1" applyAlignment="1">
      <alignment horizontal="center" vertical="center"/>
    </xf>
    <xf numFmtId="0" fontId="34" fillId="0" borderId="22" xfId="103" applyFont="1" applyFill="1" applyBorder="1" applyAlignment="1">
      <alignment horizontal="center" vertical="center"/>
    </xf>
    <xf numFmtId="0" fontId="3" fillId="25" borderId="22" xfId="103" applyFont="1" applyFill="1" applyBorder="1" applyAlignment="1">
      <alignment vertical="center"/>
    </xf>
    <xf numFmtId="0" fontId="34" fillId="0" borderId="23" xfId="103" applyFont="1" applyBorder="1" applyAlignment="1">
      <alignment vertical="center"/>
    </xf>
    <xf numFmtId="0" fontId="34" fillId="26" borderId="23" xfId="103" applyFont="1" applyFill="1" applyBorder="1" applyAlignment="1">
      <alignment vertical="center"/>
    </xf>
    <xf numFmtId="0" fontId="34" fillId="0" borderId="23" xfId="103" applyFont="1" applyFill="1" applyBorder="1" applyAlignment="1">
      <alignment vertical="center"/>
    </xf>
    <xf numFmtId="2" fontId="3" fillId="25" borderId="22" xfId="103" applyNumberFormat="1" applyFont="1" applyFill="1" applyBorder="1" applyAlignment="1">
      <alignment horizontal="center" vertical="center"/>
    </xf>
    <xf numFmtId="0" fontId="34" fillId="0" borderId="21" xfId="103" applyFont="1" applyFill="1" applyBorder="1" applyAlignment="1">
      <alignment horizontal="center" vertical="center"/>
    </xf>
    <xf numFmtId="0" fontId="34" fillId="26" borderId="24" xfId="103" applyFont="1" applyFill="1" applyBorder="1" applyAlignment="1">
      <alignment horizontal="center" vertical="center"/>
    </xf>
    <xf numFmtId="0" fontId="3" fillId="25" borderId="24" xfId="103" applyFont="1" applyFill="1" applyBorder="1" applyAlignment="1">
      <alignment vertical="center"/>
    </xf>
    <xf numFmtId="0" fontId="2" fillId="0" borderId="0" xfId="103" applyFont="1" applyAlignment="1">
      <alignment horizontal="center"/>
    </xf>
    <xf numFmtId="0" fontId="33" fillId="0" borderId="0" xfId="106" applyFont="1" applyAlignment="1">
      <alignment horizontal="left" vertical="center"/>
    </xf>
    <xf numFmtId="0" fontId="33" fillId="0" borderId="0" xfId="106" applyFont="1" applyAlignment="1">
      <alignment vertical="center"/>
    </xf>
    <xf numFmtId="0" fontId="33" fillId="0" borderId="0" xfId="106" applyFont="1" applyAlignment="1">
      <alignment horizontal="center" vertical="center"/>
    </xf>
    <xf numFmtId="0" fontId="33" fillId="0" borderId="0" xfId="106" applyFont="1"/>
    <xf numFmtId="0" fontId="33" fillId="0" borderId="0" xfId="106" applyFont="1" applyAlignment="1">
      <alignment horizontal="center"/>
    </xf>
    <xf numFmtId="0" fontId="3" fillId="0" borderId="0" xfId="106" applyFont="1" applyAlignment="1">
      <alignment horizontal="left" vertical="top"/>
    </xf>
    <xf numFmtId="0" fontId="34" fillId="0" borderId="0" xfId="106" applyFont="1"/>
    <xf numFmtId="0" fontId="2" fillId="0" borderId="0" xfId="106" applyFont="1"/>
    <xf numFmtId="0" fontId="3" fillId="0" borderId="0" xfId="106" applyFont="1" applyAlignment="1">
      <alignment horizontal="left" vertical="center"/>
    </xf>
    <xf numFmtId="0" fontId="34" fillId="0" borderId="0" xfId="106" applyFont="1" applyAlignment="1">
      <alignment horizontal="center"/>
    </xf>
    <xf numFmtId="0" fontId="34" fillId="24" borderId="11" xfId="106" applyFont="1" applyFill="1" applyBorder="1"/>
    <xf numFmtId="0" fontId="34" fillId="24" borderId="0" xfId="106" applyFont="1" applyFill="1" applyBorder="1"/>
    <xf numFmtId="0" fontId="34" fillId="0" borderId="14" xfId="106" applyFont="1" applyFill="1" applyBorder="1" applyAlignment="1">
      <alignment horizontal="center" vertical="center"/>
    </xf>
    <xf numFmtId="0" fontId="34" fillId="0" borderId="15" xfId="106" applyFont="1" applyFill="1" applyBorder="1" applyAlignment="1">
      <alignment horizontal="center" vertical="center"/>
    </xf>
    <xf numFmtId="49" fontId="34" fillId="0" borderId="15" xfId="106" applyNumberFormat="1" applyFont="1" applyFill="1" applyBorder="1" applyAlignment="1">
      <alignment horizontal="center"/>
    </xf>
    <xf numFmtId="0" fontId="34" fillId="0" borderId="0" xfId="106" applyFont="1" applyFill="1" applyBorder="1" applyAlignment="1">
      <alignment vertical="center"/>
    </xf>
    <xf numFmtId="0" fontId="34" fillId="0" borderId="21" xfId="106" applyFont="1" applyFill="1" applyBorder="1" applyAlignment="1">
      <alignment vertical="center"/>
    </xf>
    <xf numFmtId="0" fontId="34" fillId="0" borderId="22" xfId="106" applyFont="1" applyBorder="1" applyAlignment="1">
      <alignment horizontal="center" vertical="center"/>
    </xf>
    <xf numFmtId="49" fontId="34" fillId="0" borderId="19" xfId="106" applyNumberFormat="1" applyFont="1" applyFill="1" applyBorder="1" applyAlignment="1">
      <alignment horizontal="center"/>
    </xf>
    <xf numFmtId="49" fontId="3" fillId="25" borderId="19" xfId="106" applyNumberFormat="1" applyFont="1" applyFill="1" applyBorder="1" applyAlignment="1">
      <alignment horizontal="center"/>
    </xf>
    <xf numFmtId="49" fontId="34" fillId="0" borderId="20" xfId="106" applyNumberFormat="1" applyFont="1" applyFill="1" applyBorder="1" applyAlignment="1">
      <alignment horizontal="center" vertical="center"/>
    </xf>
    <xf numFmtId="0" fontId="34" fillId="0" borderId="22" xfId="106" applyFont="1" applyFill="1" applyBorder="1" applyAlignment="1">
      <alignment horizontal="center" vertical="center"/>
    </xf>
    <xf numFmtId="0" fontId="34" fillId="0" borderId="22" xfId="106" applyFont="1" applyFill="1" applyBorder="1" applyAlignment="1">
      <alignment vertical="center"/>
    </xf>
    <xf numFmtId="2" fontId="3" fillId="25" borderId="22" xfId="106" applyNumberFormat="1" applyFont="1" applyFill="1" applyBorder="1" applyAlignment="1">
      <alignment horizontal="center" vertical="center"/>
    </xf>
    <xf numFmtId="0" fontId="34" fillId="0" borderId="23" xfId="106" applyFont="1" applyFill="1" applyBorder="1" applyAlignment="1">
      <alignment vertical="center"/>
    </xf>
    <xf numFmtId="0" fontId="34" fillId="26" borderId="22" xfId="106" applyFont="1" applyFill="1" applyBorder="1" applyAlignment="1">
      <alignment horizontal="center" vertical="center"/>
    </xf>
    <xf numFmtId="0" fontId="34" fillId="26" borderId="23" xfId="106" applyFont="1" applyFill="1" applyBorder="1" applyAlignment="1">
      <alignment vertical="center"/>
    </xf>
    <xf numFmtId="0" fontId="3" fillId="25" borderId="22" xfId="106" applyFont="1" applyFill="1" applyBorder="1" applyAlignment="1">
      <alignment vertical="center"/>
    </xf>
    <xf numFmtId="0" fontId="34" fillId="0" borderId="23" xfId="106" applyFont="1" applyBorder="1" applyAlignment="1">
      <alignment vertical="center"/>
    </xf>
    <xf numFmtId="0" fontId="34" fillId="26" borderId="24" xfId="106" applyFont="1" applyFill="1" applyBorder="1" applyAlignment="1">
      <alignment horizontal="center" vertical="center"/>
    </xf>
    <xf numFmtId="0" fontId="3" fillId="25" borderId="24" xfId="106" applyFont="1" applyFill="1" applyBorder="1" applyAlignment="1">
      <alignment vertical="center"/>
    </xf>
    <xf numFmtId="0" fontId="2" fillId="0" borderId="0" xfId="106" applyFont="1" applyAlignment="1">
      <alignment horizontal="center"/>
    </xf>
    <xf numFmtId="0" fontId="36" fillId="0" borderId="0" xfId="106"/>
    <xf numFmtId="0" fontId="34" fillId="0" borderId="0" xfId="106" applyFont="1" applyAlignment="1">
      <alignment vertical="center"/>
    </xf>
    <xf numFmtId="0" fontId="34" fillId="0" borderId="25" xfId="106" applyFont="1" applyFill="1" applyBorder="1" applyAlignment="1">
      <alignment horizontal="center" vertical="center"/>
    </xf>
    <xf numFmtId="0" fontId="34" fillId="0" borderId="25" xfId="106" applyFont="1" applyFill="1" applyBorder="1" applyAlignment="1">
      <alignment horizontal="center" vertical="center" wrapText="1"/>
    </xf>
    <xf numFmtId="0" fontId="34" fillId="0" borderId="26" xfId="106" applyFont="1" applyFill="1" applyBorder="1" applyAlignment="1">
      <alignment horizontal="center" vertical="center" wrapText="1"/>
    </xf>
    <xf numFmtId="0" fontId="34" fillId="25" borderId="25" xfId="106" applyFont="1" applyFill="1" applyBorder="1" applyAlignment="1">
      <alignment horizontal="center" vertical="center" wrapText="1"/>
    </xf>
    <xf numFmtId="0" fontId="34" fillId="25" borderId="26" xfId="106" applyFont="1" applyFill="1" applyBorder="1" applyAlignment="1">
      <alignment horizontal="center" vertical="center" wrapText="1"/>
    </xf>
    <xf numFmtId="0" fontId="3" fillId="0" borderId="16" xfId="106" applyFont="1" applyFill="1" applyBorder="1" applyAlignment="1">
      <alignment vertical="center"/>
    </xf>
    <xf numFmtId="0" fontId="34" fillId="0" borderId="17" xfId="106" applyFont="1" applyFill="1" applyBorder="1"/>
    <xf numFmtId="0" fontId="34" fillId="0" borderId="18" xfId="106" applyFont="1" applyFill="1" applyBorder="1"/>
    <xf numFmtId="0" fontId="34" fillId="0" borderId="19" xfId="106" applyFont="1" applyFill="1" applyBorder="1" applyAlignment="1">
      <alignment horizontal="center"/>
    </xf>
    <xf numFmtId="49" fontId="3" fillId="25" borderId="13" xfId="106" applyNumberFormat="1" applyFont="1" applyFill="1" applyBorder="1" applyAlignment="1">
      <alignment horizontal="center"/>
    </xf>
    <xf numFmtId="49" fontId="34" fillId="0" borderId="20" xfId="106" applyNumberFormat="1" applyFont="1" applyFill="1" applyBorder="1" applyAlignment="1">
      <alignment horizontal="center"/>
    </xf>
    <xf numFmtId="49" fontId="3" fillId="25" borderId="27" xfId="106" applyNumberFormat="1" applyFont="1" applyFill="1" applyBorder="1" applyAlignment="1">
      <alignment horizontal="center"/>
    </xf>
    <xf numFmtId="2" fontId="3" fillId="25" borderId="27" xfId="106" applyNumberFormat="1" applyFont="1" applyFill="1" applyBorder="1" applyAlignment="1">
      <alignment horizontal="center" vertical="center"/>
    </xf>
    <xf numFmtId="0" fontId="34" fillId="27" borderId="22" xfId="106" applyFont="1" applyFill="1" applyBorder="1" applyAlignment="1">
      <alignment horizontal="center" vertical="center"/>
    </xf>
    <xf numFmtId="0" fontId="34" fillId="26" borderId="27" xfId="106" applyFont="1" applyFill="1" applyBorder="1" applyAlignment="1">
      <alignment vertical="center"/>
    </xf>
    <xf numFmtId="0" fontId="3" fillId="25" borderId="27" xfId="106" applyFont="1" applyFill="1" applyBorder="1" applyAlignment="1">
      <alignment vertical="center"/>
    </xf>
    <xf numFmtId="0" fontId="34" fillId="26" borderId="27" xfId="106" applyFont="1" applyFill="1" applyBorder="1" applyAlignment="1">
      <alignment horizontal="center" vertical="center"/>
    </xf>
    <xf numFmtId="0" fontId="3" fillId="25" borderId="27" xfId="106" applyFont="1" applyFill="1" applyBorder="1" applyAlignment="1">
      <alignment horizontal="center" vertical="center"/>
    </xf>
    <xf numFmtId="0" fontId="34" fillId="27" borderId="22" xfId="106" applyFont="1" applyFill="1" applyBorder="1" applyAlignment="1">
      <alignment vertical="center"/>
    </xf>
    <xf numFmtId="2" fontId="34" fillId="27" borderId="22" xfId="106" applyNumberFormat="1" applyFont="1" applyFill="1" applyBorder="1" applyAlignment="1">
      <alignment horizontal="center" vertical="center"/>
    </xf>
    <xf numFmtId="2" fontId="34" fillId="26" borderId="27" xfId="106" applyNumberFormat="1" applyFont="1" applyFill="1" applyBorder="1" applyAlignment="1">
      <alignment horizontal="center" vertical="center"/>
    </xf>
    <xf numFmtId="0" fontId="34" fillId="27" borderId="24" xfId="106" applyFont="1" applyFill="1" applyBorder="1" applyAlignment="1">
      <alignment horizontal="center" vertical="center"/>
    </xf>
    <xf numFmtId="2" fontId="34" fillId="27" borderId="24" xfId="106" applyNumberFormat="1" applyFont="1" applyFill="1" applyBorder="1" applyAlignment="1">
      <alignment horizontal="center" vertical="center"/>
    </xf>
    <xf numFmtId="2" fontId="34" fillId="26" borderId="28" xfId="106" applyNumberFormat="1" applyFont="1" applyFill="1" applyBorder="1" applyAlignment="1">
      <alignment horizontal="center" vertical="center"/>
    </xf>
    <xf numFmtId="2" fontId="3" fillId="25" borderId="28" xfId="106" applyNumberFormat="1" applyFont="1" applyFill="1" applyBorder="1" applyAlignment="1">
      <alignment horizontal="center" vertical="center"/>
    </xf>
    <xf numFmtId="0" fontId="34" fillId="26" borderId="29" xfId="106" applyFont="1" applyFill="1" applyBorder="1" applyAlignment="1">
      <alignment vertical="center"/>
    </xf>
    <xf numFmtId="0" fontId="34" fillId="0" borderId="17" xfId="106" applyFont="1" applyBorder="1"/>
    <xf numFmtId="0" fontId="34" fillId="0" borderId="18" xfId="106" applyFont="1" applyBorder="1"/>
    <xf numFmtId="0" fontId="34" fillId="27" borderId="23" xfId="106" applyFont="1" applyFill="1" applyBorder="1" applyAlignment="1">
      <alignment vertical="center"/>
    </xf>
    <xf numFmtId="0" fontId="3" fillId="25" borderId="0" xfId="106" applyFont="1" applyFill="1"/>
    <xf numFmtId="0" fontId="3" fillId="25" borderId="28" xfId="106" applyFont="1" applyFill="1" applyBorder="1" applyAlignment="1">
      <alignment horizontal="center" vertical="center"/>
    </xf>
    <xf numFmtId="0" fontId="34" fillId="0" borderId="0" xfId="106" applyFont="1" applyFill="1" applyAlignment="1">
      <alignment horizontal="center"/>
    </xf>
    <xf numFmtId="0" fontId="34" fillId="0" borderId="0" xfId="106" applyFont="1" applyFill="1"/>
    <xf numFmtId="0" fontId="47" fillId="0" borderId="0" xfId="103" applyFont="1" applyAlignment="1">
      <alignment horizontal="left" vertical="center"/>
    </xf>
    <xf numFmtId="0" fontId="34" fillId="27" borderId="22" xfId="103" applyFont="1" applyFill="1" applyBorder="1" applyAlignment="1">
      <alignment horizontal="center" vertical="center"/>
    </xf>
    <xf numFmtId="0" fontId="34" fillId="27" borderId="23" xfId="103" applyFont="1" applyFill="1" applyBorder="1" applyAlignment="1">
      <alignment vertical="center"/>
    </xf>
    <xf numFmtId="0" fontId="36" fillId="0" borderId="0" xfId="106" applyFill="1"/>
    <xf numFmtId="49" fontId="34" fillId="0" borderId="13" xfId="106" applyNumberFormat="1" applyFont="1" applyFill="1" applyBorder="1" applyAlignment="1">
      <alignment horizontal="center"/>
    </xf>
    <xf numFmtId="0" fontId="34" fillId="0" borderId="27" xfId="106" applyFont="1" applyFill="1" applyBorder="1" applyAlignment="1">
      <alignment vertical="center"/>
    </xf>
    <xf numFmtId="49" fontId="34" fillId="27" borderId="19" xfId="106" applyNumberFormat="1" applyFont="1" applyFill="1" applyBorder="1" applyAlignment="1">
      <alignment horizontal="center"/>
    </xf>
    <xf numFmtId="49" fontId="34" fillId="27" borderId="22" xfId="106" applyNumberFormat="1" applyFont="1" applyFill="1" applyBorder="1" applyAlignment="1">
      <alignment horizontal="center"/>
    </xf>
    <xf numFmtId="0" fontId="47" fillId="0" borderId="0" xfId="106" applyFont="1" applyAlignment="1">
      <alignment vertical="center"/>
    </xf>
    <xf numFmtId="0" fontId="48" fillId="0" borderId="0" xfId="86" applyFont="1" applyAlignment="1" applyProtection="1"/>
    <xf numFmtId="0" fontId="2" fillId="0" borderId="0" xfId="110" applyFont="1"/>
    <xf numFmtId="0" fontId="33" fillId="0" borderId="0" xfId="110" applyFont="1" applyAlignment="1">
      <alignment horizontal="left" vertical="center"/>
    </xf>
    <xf numFmtId="0" fontId="5" fillId="0" borderId="0" xfId="110" applyFont="1" applyAlignment="1">
      <alignment horizontal="center" vertical="center"/>
    </xf>
    <xf numFmtId="0" fontId="5" fillId="0" borderId="0" xfId="110" applyFont="1" applyBorder="1" applyAlignment="1">
      <alignment horizontal="center" vertical="center"/>
    </xf>
    <xf numFmtId="0" fontId="41" fillId="0" borderId="0" xfId="110" applyFont="1" applyBorder="1" applyAlignment="1">
      <alignment horizontal="center"/>
    </xf>
    <xf numFmtId="0" fontId="2" fillId="0" borderId="0" xfId="110" applyFont="1" applyBorder="1" applyAlignment="1">
      <alignment horizontal="left"/>
    </xf>
    <xf numFmtId="0" fontId="43" fillId="0" borderId="30" xfId="110" applyFont="1" applyFill="1" applyBorder="1" applyAlignment="1">
      <alignment vertical="center"/>
    </xf>
    <xf numFmtId="0" fontId="43" fillId="0" borderId="31" xfId="110" quotePrefix="1" applyFont="1" applyFill="1" applyBorder="1" applyAlignment="1">
      <alignment vertical="center"/>
    </xf>
    <xf numFmtId="0" fontId="43" fillId="0" borderId="31" xfId="110" applyFont="1" applyFill="1" applyBorder="1" applyAlignment="1">
      <alignment horizontal="center" vertical="center"/>
    </xf>
    <xf numFmtId="0" fontId="2" fillId="0" borderId="31" xfId="110" applyFont="1" applyFill="1" applyBorder="1"/>
    <xf numFmtId="0" fontId="2" fillId="0" borderId="32" xfId="110" applyFont="1" applyFill="1" applyBorder="1"/>
    <xf numFmtId="0" fontId="44" fillId="26" borderId="33" xfId="110" quotePrefix="1" applyFont="1" applyFill="1" applyBorder="1" applyAlignment="1">
      <alignment horizontal="center" vertical="center"/>
    </xf>
    <xf numFmtId="0" fontId="44" fillId="26" borderId="0" xfId="110" quotePrefix="1" applyFont="1" applyFill="1" applyBorder="1" applyAlignment="1">
      <alignment horizontal="center" vertical="center"/>
    </xf>
    <xf numFmtId="0" fontId="2" fillId="26" borderId="34" xfId="110" applyFont="1" applyFill="1" applyBorder="1" applyAlignment="1">
      <alignment horizontal="left"/>
    </xf>
    <xf numFmtId="0" fontId="2" fillId="0" borderId="0" xfId="110" applyFont="1" applyAlignment="1">
      <alignment horizontal="left"/>
    </xf>
    <xf numFmtId="0" fontId="44" fillId="0" borderId="22" xfId="110" quotePrefix="1" applyFont="1" applyFill="1" applyBorder="1" applyAlignment="1">
      <alignment horizontal="center" vertical="center"/>
    </xf>
    <xf numFmtId="0" fontId="44" fillId="0" borderId="0" xfId="110" quotePrefix="1" applyFont="1" applyFill="1" applyBorder="1" applyAlignment="1">
      <alignment horizontal="center" vertical="center"/>
    </xf>
    <xf numFmtId="0" fontId="2" fillId="26" borderId="34" xfId="110" applyFont="1" applyFill="1" applyBorder="1"/>
    <xf numFmtId="0" fontId="45" fillId="0" borderId="22" xfId="110" applyFont="1" applyFill="1" applyBorder="1" applyAlignment="1">
      <alignment horizontal="left" vertical="center"/>
    </xf>
    <xf numFmtId="0" fontId="44" fillId="0" borderId="35" xfId="110" quotePrefix="1" applyFont="1" applyFill="1" applyBorder="1" applyAlignment="1">
      <alignment horizontal="center" vertical="center"/>
    </xf>
    <xf numFmtId="0" fontId="44" fillId="0" borderId="36" xfId="110" quotePrefix="1" applyFont="1" applyFill="1" applyBorder="1" applyAlignment="1">
      <alignment horizontal="center" vertical="center"/>
    </xf>
    <xf numFmtId="0" fontId="44" fillId="26" borderId="36" xfId="110" quotePrefix="1" applyFont="1" applyFill="1" applyBorder="1" applyAlignment="1">
      <alignment horizontal="center" vertical="center"/>
    </xf>
    <xf numFmtId="0" fontId="2" fillId="26" borderId="37" xfId="110" applyFont="1" applyFill="1" applyBorder="1"/>
    <xf numFmtId="0" fontId="43" fillId="0" borderId="0" xfId="110" applyFont="1" applyFill="1" applyBorder="1" applyAlignment="1">
      <alignment horizontal="left"/>
    </xf>
    <xf numFmtId="0" fontId="44" fillId="0" borderId="0" xfId="110" quotePrefix="1" applyFont="1" applyBorder="1" applyAlignment="1">
      <alignment horizontal="center"/>
    </xf>
    <xf numFmtId="0" fontId="45" fillId="0" borderId="0" xfId="110" applyFont="1" applyBorder="1"/>
    <xf numFmtId="0" fontId="49" fillId="0" borderId="0" xfId="86" applyFont="1" applyAlignment="1" applyProtection="1"/>
    <xf numFmtId="0" fontId="4" fillId="0" borderId="0" xfId="111" applyFont="1"/>
    <xf numFmtId="0" fontId="4" fillId="0" borderId="0" xfId="111" applyFont="1" applyBorder="1" applyAlignment="1">
      <alignment horizontal="center"/>
    </xf>
    <xf numFmtId="0" fontId="4" fillId="0" borderId="0" xfId="111" applyFont="1" applyBorder="1"/>
    <xf numFmtId="0" fontId="31" fillId="0" borderId="0" xfId="111" applyFont="1"/>
    <xf numFmtId="0" fontId="31" fillId="0" borderId="0" xfId="111" applyFont="1" applyAlignment="1">
      <alignment horizontal="centerContinuous" vertical="center" wrapText="1"/>
    </xf>
    <xf numFmtId="0" fontId="3" fillId="0" borderId="0" xfId="111" applyFont="1" applyAlignment="1">
      <alignment horizontal="centerContinuous" vertical="center" wrapText="1"/>
    </xf>
    <xf numFmtId="0" fontId="3" fillId="0" borderId="0" xfId="111" applyFont="1" applyFill="1"/>
    <xf numFmtId="0" fontId="50" fillId="0" borderId="0" xfId="111" applyFont="1"/>
    <xf numFmtId="0" fontId="3" fillId="0" borderId="0" xfId="111" applyFont="1" applyFill="1" applyBorder="1" applyAlignment="1">
      <alignment vertical="center"/>
    </xf>
    <xf numFmtId="0" fontId="4" fillId="0" borderId="0" xfId="111" applyFont="1" applyAlignment="1">
      <alignment vertical="center"/>
    </xf>
    <xf numFmtId="0" fontId="4" fillId="0" borderId="0" xfId="111" applyFont="1" applyBorder="1" applyAlignment="1">
      <alignment horizontal="center" vertical="center"/>
    </xf>
    <xf numFmtId="0" fontId="46" fillId="0" borderId="0" xfId="111" quotePrefix="1" applyFont="1" applyBorder="1" applyAlignment="1">
      <alignment horizontal="center" vertical="center"/>
    </xf>
    <xf numFmtId="0" fontId="4" fillId="0" borderId="0" xfId="111" quotePrefix="1" applyFont="1" applyBorder="1" applyAlignment="1">
      <alignment horizontal="center" vertical="center"/>
    </xf>
    <xf numFmtId="0" fontId="4" fillId="0" borderId="0" xfId="111" applyFont="1" applyBorder="1" applyAlignment="1">
      <alignment vertical="center"/>
    </xf>
    <xf numFmtId="0" fontId="46" fillId="0" borderId="0" xfId="111" applyFont="1" applyFill="1" applyBorder="1" applyAlignment="1">
      <alignment vertical="center"/>
    </xf>
    <xf numFmtId="0" fontId="46" fillId="0" borderId="0" xfId="111" applyFont="1"/>
    <xf numFmtId="0" fontId="46" fillId="0" borderId="0" xfId="111" applyFont="1" applyAlignment="1">
      <alignment vertical="center"/>
    </xf>
    <xf numFmtId="0" fontId="46" fillId="0" borderId="0" xfId="111" applyFont="1" applyBorder="1" applyAlignment="1">
      <alignment vertical="center"/>
    </xf>
    <xf numFmtId="0" fontId="5" fillId="0" borderId="0" xfId="111" applyFont="1" applyFill="1" applyBorder="1" applyAlignment="1">
      <alignment vertical="center"/>
    </xf>
    <xf numFmtId="0" fontId="2" fillId="28" borderId="0" xfId="111" quotePrefix="1" applyFont="1" applyFill="1" applyBorder="1" applyAlignment="1">
      <alignment horizontal="center" vertical="center" wrapText="1"/>
    </xf>
    <xf numFmtId="0" fontId="46" fillId="0" borderId="0" xfId="111" applyFont="1" applyBorder="1" applyAlignment="1">
      <alignment horizontal="center" vertical="center" wrapText="1"/>
    </xf>
    <xf numFmtId="0" fontId="46" fillId="0" borderId="0" xfId="111" applyFont="1" applyBorder="1" applyAlignment="1">
      <alignment vertical="justify"/>
    </xf>
    <xf numFmtId="0" fontId="46" fillId="0" borderId="0" xfId="111" applyFont="1" applyBorder="1"/>
    <xf numFmtId="0" fontId="46" fillId="0" borderId="0" xfId="111" applyFont="1" applyBorder="1" applyAlignment="1">
      <alignment horizontal="right"/>
    </xf>
    <xf numFmtId="0" fontId="33" fillId="27" borderId="0" xfId="106" applyFont="1" applyFill="1" applyAlignment="1">
      <alignment vertical="center"/>
    </xf>
    <xf numFmtId="0" fontId="33" fillId="27" borderId="0" xfId="106" applyFont="1" applyFill="1"/>
    <xf numFmtId="0" fontId="35" fillId="27" borderId="22" xfId="103" applyFont="1" applyFill="1" applyBorder="1" applyAlignment="1">
      <alignment horizontal="center" vertical="center"/>
    </xf>
    <xf numFmtId="0" fontId="35" fillId="27" borderId="22" xfId="106" applyFont="1" applyFill="1" applyBorder="1" applyAlignment="1">
      <alignment horizontal="center"/>
    </xf>
    <xf numFmtId="49" fontId="35" fillId="27" borderId="22" xfId="106" applyNumberFormat="1" applyFont="1" applyFill="1" applyBorder="1" applyAlignment="1">
      <alignment horizontal="center"/>
    </xf>
    <xf numFmtId="49" fontId="34" fillId="27" borderId="27" xfId="106" applyNumberFormat="1" applyFont="1" applyFill="1" applyBorder="1" applyAlignment="1">
      <alignment horizontal="center"/>
    </xf>
    <xf numFmtId="0" fontId="34" fillId="27" borderId="27" xfId="106" applyFont="1" applyFill="1" applyBorder="1" applyAlignment="1">
      <alignment vertical="center"/>
    </xf>
    <xf numFmtId="0" fontId="34" fillId="0" borderId="27" xfId="106" applyFont="1" applyFill="1" applyBorder="1" applyAlignment="1">
      <alignment horizontal="center" vertical="center"/>
    </xf>
    <xf numFmtId="49" fontId="35" fillId="27" borderId="23" xfId="106" applyNumberFormat="1" applyFont="1" applyFill="1" applyBorder="1" applyAlignment="1">
      <alignment horizontal="center"/>
    </xf>
    <xf numFmtId="0" fontId="35" fillId="27" borderId="23" xfId="106" applyFont="1" applyFill="1" applyBorder="1" applyAlignment="1">
      <alignment vertical="center"/>
    </xf>
    <xf numFmtId="0" fontId="55" fillId="0" borderId="0" xfId="106" applyFont="1" applyAlignment="1">
      <alignment horizontal="left" vertical="center"/>
    </xf>
    <xf numFmtId="0" fontId="33" fillId="0" borderId="0" xfId="120" applyFont="1" applyAlignment="1">
      <alignment horizontal="left" vertical="center"/>
    </xf>
    <xf numFmtId="0" fontId="33" fillId="0" borderId="0" xfId="120" applyFont="1" applyAlignment="1">
      <alignment vertical="center"/>
    </xf>
    <xf numFmtId="0" fontId="2" fillId="26" borderId="0" xfId="110" applyFont="1" applyFill="1" applyBorder="1" applyAlignment="1">
      <alignment horizontal="left"/>
    </xf>
    <xf numFmtId="0" fontId="44" fillId="0" borderId="14" xfId="110" quotePrefix="1" applyFont="1" applyFill="1" applyBorder="1" applyAlignment="1">
      <alignment horizontal="center" vertical="center"/>
    </xf>
    <xf numFmtId="0" fontId="2" fillId="26" borderId="0" xfId="110" applyFont="1" applyFill="1" applyBorder="1"/>
    <xf numFmtId="0" fontId="44" fillId="0" borderId="38" xfId="110" quotePrefix="1" applyFont="1" applyFill="1" applyBorder="1" applyAlignment="1">
      <alignment horizontal="center" vertical="center"/>
    </xf>
    <xf numFmtId="0" fontId="2" fillId="26" borderId="36" xfId="110" applyFont="1" applyFill="1" applyBorder="1"/>
    <xf numFmtId="49" fontId="35" fillId="27" borderId="19" xfId="106" applyNumberFormat="1" applyFont="1" applyFill="1" applyBorder="1" applyAlignment="1">
      <alignment horizontal="center"/>
    </xf>
    <xf numFmtId="49" fontId="35" fillId="26" borderId="22" xfId="106" applyNumberFormat="1" applyFont="1" applyFill="1" applyBorder="1" applyAlignment="1">
      <alignment horizontal="center"/>
    </xf>
    <xf numFmtId="0" fontId="35" fillId="27" borderId="22" xfId="106" applyFont="1" applyFill="1" applyBorder="1" applyAlignment="1">
      <alignment horizontal="center" vertical="center"/>
    </xf>
    <xf numFmtId="0" fontId="32" fillId="27" borderId="14" xfId="103" applyFont="1" applyFill="1" applyBorder="1"/>
    <xf numFmtId="49" fontId="34" fillId="0" borderId="15" xfId="106" quotePrefix="1" applyNumberFormat="1" applyFont="1" applyFill="1" applyBorder="1" applyAlignment="1">
      <alignment horizontal="center" vertical="center"/>
    </xf>
    <xf numFmtId="49" fontId="34" fillId="25" borderId="25" xfId="106" applyNumberFormat="1" applyFont="1" applyFill="1" applyBorder="1" applyAlignment="1">
      <alignment horizontal="center" vertical="center"/>
    </xf>
    <xf numFmtId="49" fontId="34" fillId="0" borderId="39" xfId="106" quotePrefix="1" applyNumberFormat="1" applyFont="1" applyFill="1" applyBorder="1" applyAlignment="1">
      <alignment horizontal="center" vertical="center"/>
    </xf>
    <xf numFmtId="0" fontId="2" fillId="0" borderId="0" xfId="106" applyFont="1" applyAlignment="1">
      <alignment horizontal="center" vertical="center"/>
    </xf>
    <xf numFmtId="0" fontId="2" fillId="0" borderId="14" xfId="103" applyFont="1" applyBorder="1"/>
    <xf numFmtId="0" fontId="45" fillId="0" borderId="0" xfId="103" applyFont="1"/>
    <xf numFmtId="0" fontId="36" fillId="0" borderId="0" xfId="119"/>
    <xf numFmtId="0" fontId="2" fillId="0" borderId="0" xfId="103" applyFont="1" applyFill="1" applyBorder="1"/>
    <xf numFmtId="0" fontId="37" fillId="27" borderId="17" xfId="103" applyFont="1" applyFill="1" applyBorder="1" applyAlignment="1">
      <alignment horizontal="center" vertical="center" wrapText="1"/>
    </xf>
    <xf numFmtId="0" fontId="37" fillId="27" borderId="40" xfId="103" applyFont="1" applyFill="1" applyBorder="1" applyAlignment="1">
      <alignment horizontal="center" vertical="center" wrapText="1"/>
    </xf>
    <xf numFmtId="0" fontId="37" fillId="27" borderId="14" xfId="103" applyFont="1" applyFill="1" applyBorder="1" applyAlignment="1">
      <alignment horizontal="center" vertical="center" wrapText="1"/>
    </xf>
    <xf numFmtId="0" fontId="53" fillId="0" borderId="0" xfId="106" applyFont="1" applyFill="1" applyBorder="1"/>
    <xf numFmtId="49" fontId="35" fillId="26" borderId="15" xfId="106" applyNumberFormat="1" applyFont="1" applyFill="1" applyBorder="1" applyAlignment="1">
      <alignment horizontal="center"/>
    </xf>
    <xf numFmtId="49" fontId="3" fillId="25" borderId="25" xfId="106" applyNumberFormat="1" applyFont="1" applyFill="1" applyBorder="1" applyAlignment="1">
      <alignment horizontal="center"/>
    </xf>
    <xf numFmtId="0" fontId="34" fillId="27" borderId="15" xfId="106" applyFont="1" applyFill="1" applyBorder="1" applyAlignment="1">
      <alignment horizontal="center" vertical="center"/>
    </xf>
    <xf numFmtId="0" fontId="2" fillId="0" borderId="0" xfId="103" applyFont="1" applyBorder="1"/>
    <xf numFmtId="0" fontId="34" fillId="0" borderId="0" xfId="106" applyFont="1" applyFill="1" applyBorder="1"/>
    <xf numFmtId="0" fontId="34" fillId="0" borderId="21" xfId="106" applyFont="1" applyFill="1" applyBorder="1"/>
    <xf numFmtId="49" fontId="34" fillId="0" borderId="22" xfId="106" applyNumberFormat="1" applyFont="1" applyFill="1" applyBorder="1" applyAlignment="1">
      <alignment horizontal="center"/>
    </xf>
    <xf numFmtId="0" fontId="34" fillId="0" borderId="12" xfId="106" applyFont="1" applyFill="1" applyBorder="1"/>
    <xf numFmtId="49" fontId="35" fillId="0" borderId="23" xfId="106" applyNumberFormat="1" applyFont="1" applyFill="1" applyBorder="1" applyAlignment="1">
      <alignment horizontal="center"/>
    </xf>
    <xf numFmtId="0" fontId="34" fillId="0" borderId="41" xfId="106" applyFont="1" applyFill="1" applyBorder="1" applyAlignment="1">
      <alignment vertical="center"/>
    </xf>
    <xf numFmtId="0" fontId="34" fillId="0" borderId="40" xfId="106" applyFont="1" applyFill="1" applyBorder="1" applyAlignment="1">
      <alignment vertical="center"/>
    </xf>
    <xf numFmtId="0" fontId="34" fillId="0" borderId="42" xfId="106" applyFont="1" applyFill="1" applyBorder="1" applyAlignment="1">
      <alignment vertical="center"/>
    </xf>
    <xf numFmtId="0" fontId="34" fillId="27" borderId="21" xfId="106" applyFont="1" applyFill="1" applyBorder="1" applyAlignment="1">
      <alignment vertical="center"/>
    </xf>
    <xf numFmtId="0" fontId="53" fillId="0" borderId="0" xfId="106" applyFont="1" applyFill="1" applyAlignment="1">
      <alignment vertical="center"/>
    </xf>
    <xf numFmtId="0" fontId="33" fillId="0" borderId="0" xfId="106" applyFont="1" applyFill="1"/>
    <xf numFmtId="0" fontId="33" fillId="0" borderId="0" xfId="106" applyFont="1" applyFill="1" applyBorder="1"/>
    <xf numFmtId="0" fontId="34" fillId="26" borderId="21" xfId="106" applyFont="1" applyFill="1" applyBorder="1" applyAlignment="1">
      <alignment horizontal="center" vertical="center"/>
    </xf>
    <xf numFmtId="0" fontId="47" fillId="0" borderId="0" xfId="106" applyFont="1" applyAlignment="1">
      <alignment horizontal="left" vertical="center"/>
    </xf>
    <xf numFmtId="0" fontId="34" fillId="27" borderId="0" xfId="103" applyFont="1" applyFill="1" applyBorder="1" applyAlignment="1">
      <alignment vertical="center"/>
    </xf>
    <xf numFmtId="0" fontId="34" fillId="27" borderId="21" xfId="103" applyFont="1" applyFill="1" applyBorder="1" applyAlignment="1">
      <alignment vertical="center"/>
    </xf>
    <xf numFmtId="0" fontId="2" fillId="27" borderId="0" xfId="103" applyFont="1" applyFill="1" applyAlignment="1">
      <alignment horizontal="center"/>
    </xf>
    <xf numFmtId="0" fontId="2" fillId="26" borderId="0" xfId="103" applyFont="1" applyFill="1" applyAlignment="1">
      <alignment horizontal="center"/>
    </xf>
    <xf numFmtId="0" fontId="4" fillId="27" borderId="43" xfId="111" applyFont="1" applyFill="1" applyBorder="1" applyAlignment="1">
      <alignment vertical="center"/>
    </xf>
    <xf numFmtId="0" fontId="46" fillId="27" borderId="35" xfId="111" applyFont="1" applyFill="1" applyBorder="1" applyAlignment="1">
      <alignment vertical="center"/>
    </xf>
    <xf numFmtId="0" fontId="46" fillId="27" borderId="44" xfId="111" applyFont="1" applyFill="1" applyBorder="1" applyAlignment="1">
      <alignment vertical="center"/>
    </xf>
    <xf numFmtId="0" fontId="46" fillId="27" borderId="13" xfId="111" applyFont="1" applyFill="1" applyBorder="1" applyAlignment="1">
      <alignment vertical="center"/>
    </xf>
    <xf numFmtId="0" fontId="46" fillId="27" borderId="17" xfId="111" applyFont="1" applyFill="1" applyBorder="1" applyAlignment="1">
      <alignment vertical="center"/>
    </xf>
    <xf numFmtId="0" fontId="46" fillId="27" borderId="18" xfId="111" applyFont="1" applyFill="1" applyBorder="1" applyAlignment="1">
      <alignment vertical="center"/>
    </xf>
    <xf numFmtId="0" fontId="46" fillId="27" borderId="19" xfId="111" applyFont="1" applyFill="1" applyBorder="1" applyAlignment="1">
      <alignment vertical="center"/>
    </xf>
    <xf numFmtId="0" fontId="46" fillId="27" borderId="27" xfId="111" applyFont="1" applyFill="1" applyBorder="1" applyAlignment="1">
      <alignment vertical="center"/>
    </xf>
    <xf numFmtId="0" fontId="46" fillId="27" borderId="0" xfId="111" applyFont="1" applyFill="1" applyBorder="1" applyAlignment="1">
      <alignment vertical="center"/>
    </xf>
    <xf numFmtId="0" fontId="46" fillId="27" borderId="21" xfId="111" applyFont="1" applyFill="1" applyBorder="1" applyAlignment="1">
      <alignment vertical="center"/>
    </xf>
    <xf numFmtId="0" fontId="46" fillId="27" borderId="22" xfId="111" applyFont="1" applyFill="1" applyBorder="1" applyAlignment="1">
      <alignment vertical="center"/>
    </xf>
    <xf numFmtId="0" fontId="46" fillId="27" borderId="25" xfId="111" applyFont="1" applyFill="1" applyBorder="1" applyAlignment="1">
      <alignment vertical="center"/>
    </xf>
    <xf numFmtId="0" fontId="46" fillId="27" borderId="41" xfId="111" applyFont="1" applyFill="1" applyBorder="1" applyAlignment="1">
      <alignment vertical="center"/>
    </xf>
    <xf numFmtId="0" fontId="46" fillId="27" borderId="40" xfId="111" applyFont="1" applyFill="1" applyBorder="1" applyAlignment="1">
      <alignment vertical="center"/>
    </xf>
    <xf numFmtId="0" fontId="46" fillId="27" borderId="15" xfId="111" applyFont="1" applyFill="1" applyBorder="1" applyAlignment="1">
      <alignment vertical="center"/>
    </xf>
    <xf numFmtId="0" fontId="56" fillId="0" borderId="0" xfId="106" applyFont="1" applyAlignment="1">
      <alignment horizontal="center"/>
    </xf>
    <xf numFmtId="0" fontId="56" fillId="0" borderId="0" xfId="106" applyFont="1"/>
    <xf numFmtId="0" fontId="37" fillId="27" borderId="22" xfId="106" applyFont="1" applyFill="1" applyBorder="1" applyAlignment="1">
      <alignment horizontal="center" vertical="center"/>
    </xf>
    <xf numFmtId="0" fontId="33" fillId="0" borderId="0" xfId="103" applyFont="1" applyFill="1" applyAlignment="1">
      <alignment vertical="center"/>
    </xf>
    <xf numFmtId="0" fontId="33" fillId="0" borderId="0" xfId="103" applyFont="1" applyFill="1" applyBorder="1"/>
    <xf numFmtId="0" fontId="57" fillId="0" borderId="0" xfId="103" applyFont="1"/>
    <xf numFmtId="0" fontId="34" fillId="28" borderId="15" xfId="106" applyFont="1" applyFill="1" applyBorder="1" applyAlignment="1">
      <alignment horizontal="center" vertical="center"/>
    </xf>
    <xf numFmtId="0" fontId="34" fillId="28" borderId="22" xfId="106" applyFont="1" applyFill="1" applyBorder="1" applyAlignment="1">
      <alignment horizontal="center"/>
    </xf>
    <xf numFmtId="0" fontId="34" fillId="28" borderId="22" xfId="106" applyFont="1" applyFill="1" applyBorder="1" applyAlignment="1">
      <alignment horizontal="center" vertical="center"/>
    </xf>
    <xf numFmtId="0" fontId="35" fillId="27" borderId="19" xfId="103" applyFont="1" applyFill="1" applyBorder="1" applyAlignment="1">
      <alignment horizontal="center"/>
    </xf>
    <xf numFmtId="49" fontId="35" fillId="27" borderId="19" xfId="103" applyNumberFormat="1" applyFont="1" applyFill="1" applyBorder="1" applyAlignment="1">
      <alignment horizontal="center"/>
    </xf>
    <xf numFmtId="49" fontId="37" fillId="27" borderId="22" xfId="103" applyNumberFormat="1" applyFont="1" applyFill="1" applyBorder="1" applyAlignment="1">
      <alignment horizontal="center" vertical="center"/>
    </xf>
    <xf numFmtId="49" fontId="34" fillId="25" borderId="27" xfId="103" applyNumberFormat="1" applyFont="1" applyFill="1" applyBorder="1" applyAlignment="1">
      <alignment horizontal="center" vertical="center"/>
    </xf>
    <xf numFmtId="49" fontId="34" fillId="0" borderId="19" xfId="103" quotePrefix="1" applyNumberFormat="1" applyFont="1" applyFill="1" applyBorder="1" applyAlignment="1">
      <alignment horizontal="center" vertical="center"/>
    </xf>
    <xf numFmtId="49" fontId="34" fillId="0" borderId="22" xfId="103" quotePrefix="1" applyNumberFormat="1" applyFont="1" applyFill="1" applyBorder="1" applyAlignment="1">
      <alignment horizontal="center" vertical="center"/>
    </xf>
    <xf numFmtId="49" fontId="34" fillId="0" borderId="20" xfId="103" quotePrefix="1" applyNumberFormat="1" applyFont="1" applyFill="1" applyBorder="1" applyAlignment="1">
      <alignment horizontal="center" vertical="center"/>
    </xf>
    <xf numFmtId="0" fontId="42" fillId="0" borderId="0" xfId="103" applyFont="1" applyAlignment="1">
      <alignment horizontal="center" vertical="center"/>
    </xf>
    <xf numFmtId="0" fontId="42" fillId="0" borderId="0" xfId="103" applyFont="1" applyFill="1" applyAlignment="1">
      <alignment horizontal="center" vertical="center"/>
    </xf>
    <xf numFmtId="0" fontId="34" fillId="0" borderId="0" xfId="103" applyFont="1" applyAlignment="1">
      <alignment horizontal="center" vertical="center"/>
    </xf>
    <xf numFmtId="0" fontId="34" fillId="24" borderId="10" xfId="103" applyFont="1" applyFill="1" applyBorder="1" applyAlignment="1">
      <alignment horizontal="center" vertical="center"/>
    </xf>
    <xf numFmtId="0" fontId="34" fillId="24" borderId="12" xfId="103" applyFont="1" applyFill="1" applyBorder="1" applyAlignment="1">
      <alignment horizontal="center" vertical="center"/>
    </xf>
    <xf numFmtId="0" fontId="2" fillId="0" borderId="0" xfId="103" applyFont="1" applyAlignment="1">
      <alignment horizontal="center" vertical="center"/>
    </xf>
    <xf numFmtId="49" fontId="34" fillId="0" borderId="22" xfId="106" quotePrefix="1" applyNumberFormat="1" applyFont="1" applyFill="1" applyBorder="1" applyAlignment="1">
      <alignment horizontal="center" vertical="center"/>
    </xf>
    <xf numFmtId="0" fontId="37" fillId="0" borderId="22" xfId="106" applyFont="1" applyFill="1" applyBorder="1" applyAlignment="1">
      <alignment horizontal="center" vertical="center"/>
    </xf>
    <xf numFmtId="0" fontId="37" fillId="0" borderId="23" xfId="106" applyFont="1" applyFill="1" applyBorder="1" applyAlignment="1">
      <alignment vertical="center"/>
    </xf>
    <xf numFmtId="0" fontId="37" fillId="27" borderId="15" xfId="106" applyFont="1" applyFill="1" applyBorder="1" applyAlignment="1">
      <alignment horizontal="center" vertical="center" wrapText="1"/>
    </xf>
    <xf numFmtId="0" fontId="2" fillId="0" borderId="47" xfId="106" applyFont="1" applyFill="1" applyBorder="1" applyAlignment="1">
      <alignment horizontal="center"/>
    </xf>
    <xf numFmtId="0" fontId="34" fillId="0" borderId="10" xfId="106" applyFont="1" applyFill="1" applyBorder="1"/>
    <xf numFmtId="0" fontId="34" fillId="0" borderId="11" xfId="106" applyFont="1" applyFill="1" applyBorder="1"/>
    <xf numFmtId="0" fontId="2" fillId="0" borderId="45" xfId="106" applyFont="1" applyFill="1" applyBorder="1" applyAlignment="1">
      <alignment horizontal="center"/>
    </xf>
    <xf numFmtId="0" fontId="2" fillId="0" borderId="48" xfId="106" applyFont="1" applyFill="1" applyBorder="1" applyAlignment="1">
      <alignment horizontal="center" vertical="center"/>
    </xf>
    <xf numFmtId="0" fontId="34" fillId="0" borderId="41" xfId="106" applyFont="1" applyFill="1" applyBorder="1" applyAlignment="1">
      <alignment horizontal="center" vertical="center"/>
    </xf>
    <xf numFmtId="0" fontId="34" fillId="0" borderId="40" xfId="106" applyFont="1" applyFill="1" applyBorder="1" applyAlignment="1">
      <alignment horizontal="center" vertical="center"/>
    </xf>
    <xf numFmtId="0" fontId="34" fillId="0" borderId="49" xfId="106" applyFont="1" applyFill="1" applyBorder="1"/>
    <xf numFmtId="0" fontId="37" fillId="27" borderId="12" xfId="106" applyFont="1" applyFill="1" applyBorder="1" applyAlignment="1">
      <alignment vertical="center"/>
    </xf>
    <xf numFmtId="0" fontId="37" fillId="27" borderId="0" xfId="106" applyFont="1" applyFill="1" applyBorder="1" applyAlignment="1">
      <alignment vertical="center"/>
    </xf>
    <xf numFmtId="0" fontId="37" fillId="27" borderId="21" xfId="106" applyFont="1" applyFill="1" applyBorder="1" applyAlignment="1">
      <alignment vertical="center"/>
    </xf>
    <xf numFmtId="0" fontId="37" fillId="27" borderId="50" xfId="106" applyFont="1" applyFill="1" applyBorder="1" applyAlignment="1">
      <alignment vertical="center"/>
    </xf>
    <xf numFmtId="0" fontId="37" fillId="27" borderId="51" xfId="106" applyFont="1" applyFill="1" applyBorder="1" applyAlignment="1">
      <alignment vertical="center"/>
    </xf>
    <xf numFmtId="0" fontId="37" fillId="27" borderId="52" xfId="106" applyFont="1" applyFill="1" applyBorder="1" applyAlignment="1">
      <alignment vertical="center"/>
    </xf>
    <xf numFmtId="0" fontId="34" fillId="27" borderId="27" xfId="106" applyFont="1" applyFill="1" applyBorder="1" applyAlignment="1">
      <alignment horizontal="center" vertical="center"/>
    </xf>
    <xf numFmtId="0" fontId="36" fillId="0" borderId="0" xfId="106" applyAlignment="1">
      <alignment horizontal="center"/>
    </xf>
    <xf numFmtId="49" fontId="34" fillId="25" borderId="27" xfId="106" applyNumberFormat="1" applyFont="1" applyFill="1" applyBorder="1" applyAlignment="1">
      <alignment horizontal="center"/>
    </xf>
    <xf numFmtId="49" fontId="34" fillId="0" borderId="27" xfId="106" quotePrefix="1" applyNumberFormat="1" applyFont="1" applyFill="1" applyBorder="1" applyAlignment="1">
      <alignment horizontal="center"/>
    </xf>
    <xf numFmtId="49" fontId="37" fillId="27" borderId="22" xfId="106" applyNumberFormat="1" applyFont="1" applyFill="1" applyBorder="1" applyAlignment="1">
      <alignment horizontal="center"/>
    </xf>
    <xf numFmtId="0" fontId="36" fillId="0" borderId="47" xfId="106" applyFill="1" applyBorder="1" applyAlignment="1">
      <alignment horizontal="center"/>
    </xf>
    <xf numFmtId="0" fontId="36" fillId="0" borderId="45" xfId="106" applyFill="1" applyBorder="1" applyAlignment="1">
      <alignment horizontal="center"/>
    </xf>
    <xf numFmtId="49" fontId="34" fillId="0" borderId="20" xfId="106" quotePrefix="1" applyNumberFormat="1" applyFont="1" applyFill="1" applyBorder="1" applyAlignment="1">
      <alignment horizontal="center"/>
    </xf>
    <xf numFmtId="0" fontId="36" fillId="0" borderId="53" xfId="106" applyFill="1" applyBorder="1" applyAlignment="1">
      <alignment horizontal="center"/>
    </xf>
    <xf numFmtId="0" fontId="42" fillId="0" borderId="22" xfId="110" applyFont="1" applyFill="1" applyBorder="1" applyAlignment="1">
      <alignment horizontal="center" vertical="center" wrapText="1"/>
    </xf>
    <xf numFmtId="0" fontId="42" fillId="0" borderId="55" xfId="110" applyFont="1" applyFill="1" applyBorder="1" applyAlignment="1">
      <alignment horizontal="center" vertical="center" wrapText="1"/>
    </xf>
    <xf numFmtId="0" fontId="34" fillId="24" borderId="47" xfId="106" applyFont="1" applyFill="1" applyBorder="1" applyAlignment="1">
      <alignment horizontal="center"/>
    </xf>
    <xf numFmtId="0" fontId="34" fillId="24" borderId="45" xfId="106" applyFont="1" applyFill="1" applyBorder="1" applyAlignment="1">
      <alignment horizontal="center"/>
    </xf>
    <xf numFmtId="0" fontId="34" fillId="0" borderId="51" xfId="106" applyFont="1" applyFill="1" applyBorder="1" applyAlignment="1">
      <alignment vertical="center"/>
    </xf>
    <xf numFmtId="0" fontId="34" fillId="0" borderId="52" xfId="106" applyFont="1" applyFill="1" applyBorder="1" applyAlignment="1">
      <alignment vertical="center"/>
    </xf>
    <xf numFmtId="0" fontId="34" fillId="0" borderId="24" xfId="106" applyFont="1" applyFill="1" applyBorder="1" applyAlignment="1">
      <alignment horizontal="center" vertical="center"/>
    </xf>
    <xf numFmtId="0" fontId="34" fillId="0" borderId="29" xfId="106" applyFont="1" applyFill="1" applyBorder="1" applyAlignment="1">
      <alignment vertical="center"/>
    </xf>
    <xf numFmtId="0" fontId="33" fillId="0" borderId="0" xfId="0" applyFont="1" applyAlignment="1">
      <alignment vertical="center"/>
    </xf>
    <xf numFmtId="0" fontId="3" fillId="29" borderId="27" xfId="106" applyFont="1" applyFill="1" applyBorder="1" applyAlignment="1">
      <alignment horizontal="center" vertical="center"/>
    </xf>
    <xf numFmtId="0" fontId="34" fillId="30" borderId="0" xfId="106" applyFont="1" applyFill="1" applyBorder="1" applyAlignment="1">
      <alignment horizontal="left" vertical="center"/>
    </xf>
    <xf numFmtId="0" fontId="34" fillId="30" borderId="0" xfId="106" applyFont="1" applyFill="1" applyBorder="1" applyAlignment="1">
      <alignment vertical="center"/>
    </xf>
    <xf numFmtId="0" fontId="34" fillId="30" borderId="21" xfId="106" applyFont="1" applyFill="1" applyBorder="1" applyAlignment="1">
      <alignment horizontal="left" vertical="center"/>
    </xf>
    <xf numFmtId="0" fontId="34" fillId="30" borderId="21" xfId="106" applyFont="1" applyFill="1" applyBorder="1" applyAlignment="1">
      <alignment vertical="center"/>
    </xf>
    <xf numFmtId="0" fontId="3" fillId="30" borderId="12" xfId="106" applyFont="1" applyFill="1" applyBorder="1" applyAlignment="1">
      <alignment vertical="center"/>
    </xf>
    <xf numFmtId="0" fontId="34" fillId="30" borderId="12" xfId="106" applyFont="1" applyFill="1" applyBorder="1" applyAlignment="1">
      <alignment horizontal="left" vertical="center"/>
    </xf>
    <xf numFmtId="0" fontId="69" fillId="0" borderId="0" xfId="111" applyFont="1" applyBorder="1"/>
    <xf numFmtId="0" fontId="36" fillId="30" borderId="14" xfId="119" applyFill="1" applyBorder="1"/>
    <xf numFmtId="0" fontId="33" fillId="30" borderId="14" xfId="103" applyFont="1" applyFill="1" applyBorder="1"/>
    <xf numFmtId="0" fontId="34" fillId="30" borderId="12" xfId="103" applyFont="1" applyFill="1" applyBorder="1" applyAlignment="1">
      <alignment vertical="center"/>
    </xf>
    <xf numFmtId="0" fontId="34" fillId="30" borderId="0" xfId="103" applyFont="1" applyFill="1" applyBorder="1" applyAlignment="1">
      <alignment vertical="center"/>
    </xf>
    <xf numFmtId="0" fontId="34" fillId="30" borderId="50" xfId="103" applyFont="1" applyFill="1" applyBorder="1" applyAlignment="1">
      <alignment vertical="center"/>
    </xf>
    <xf numFmtId="0" fontId="34" fillId="30" borderId="51" xfId="103" applyFont="1" applyFill="1" applyBorder="1" applyAlignment="1">
      <alignment vertical="center"/>
    </xf>
    <xf numFmtId="0" fontId="34" fillId="30" borderId="52" xfId="103" applyFont="1" applyFill="1" applyBorder="1" applyAlignment="1">
      <alignment vertical="center"/>
    </xf>
    <xf numFmtId="0" fontId="38" fillId="27" borderId="13" xfId="106" applyFont="1" applyFill="1" applyBorder="1" applyAlignment="1">
      <alignment horizontal="center" vertical="center" wrapText="1"/>
    </xf>
    <xf numFmtId="49" fontId="37" fillId="27" borderId="15" xfId="106" applyNumberFormat="1" applyFont="1" applyFill="1" applyBorder="1" applyAlignment="1">
      <alignment horizontal="center" vertical="center"/>
    </xf>
    <xf numFmtId="0" fontId="34" fillId="30" borderId="51" xfId="106" applyFont="1" applyFill="1" applyBorder="1" applyAlignment="1">
      <alignment vertical="center"/>
    </xf>
    <xf numFmtId="0" fontId="34" fillId="30" borderId="52" xfId="106" applyFont="1" applyFill="1" applyBorder="1" applyAlignment="1">
      <alignment vertical="center"/>
    </xf>
    <xf numFmtId="0" fontId="34" fillId="30" borderId="0" xfId="106" applyFont="1" applyFill="1" applyBorder="1"/>
    <xf numFmtId="0" fontId="34" fillId="30" borderId="21" xfId="106" applyFont="1" applyFill="1" applyBorder="1"/>
    <xf numFmtId="0" fontId="34" fillId="30" borderId="41" xfId="106" applyFont="1" applyFill="1" applyBorder="1"/>
    <xf numFmtId="0" fontId="34" fillId="30" borderId="40" xfId="106" applyFont="1" applyFill="1" applyBorder="1"/>
    <xf numFmtId="0" fontId="53" fillId="27" borderId="0" xfId="106" applyFont="1" applyFill="1" applyBorder="1"/>
    <xf numFmtId="0" fontId="34" fillId="27" borderId="0" xfId="106" applyFont="1" applyFill="1"/>
    <xf numFmtId="0" fontId="37" fillId="27" borderId="0" xfId="106" applyFont="1" applyFill="1"/>
    <xf numFmtId="0" fontId="33" fillId="0" borderId="0" xfId="109" applyFont="1" applyAlignment="1">
      <alignment horizontal="left" vertical="center"/>
    </xf>
    <xf numFmtId="0" fontId="34" fillId="0" borderId="0" xfId="109" applyFont="1"/>
    <xf numFmtId="0" fontId="34" fillId="0" borderId="0" xfId="109" applyFont="1" applyAlignment="1">
      <alignment horizontal="left"/>
    </xf>
    <xf numFmtId="0" fontId="3" fillId="0" borderId="0" xfId="109" applyFont="1"/>
    <xf numFmtId="0" fontId="71" fillId="24" borderId="14" xfId="109" applyFont="1" applyFill="1" applyBorder="1" applyAlignment="1">
      <alignment horizontal="center" vertical="center"/>
    </xf>
    <xf numFmtId="0" fontId="71" fillId="24" borderId="14" xfId="109" applyFont="1" applyFill="1" applyBorder="1" applyAlignment="1">
      <alignment horizontal="center" vertical="center" wrapText="1"/>
    </xf>
    <xf numFmtId="49" fontId="34" fillId="0" borderId="14" xfId="109" applyNumberFormat="1" applyFont="1" applyFill="1" applyBorder="1" applyAlignment="1">
      <alignment horizontal="center" vertical="top" wrapText="1"/>
    </xf>
    <xf numFmtId="0" fontId="34" fillId="0" borderId="14" xfId="109" applyFont="1" applyFill="1" applyBorder="1" applyAlignment="1">
      <alignment vertical="top" wrapText="1"/>
    </xf>
    <xf numFmtId="0" fontId="34" fillId="0" borderId="14" xfId="109" applyFont="1" applyFill="1" applyBorder="1" applyAlignment="1">
      <alignment horizontal="left" vertical="top" wrapText="1"/>
    </xf>
    <xf numFmtId="0" fontId="2" fillId="0" borderId="0" xfId="0" applyFont="1"/>
    <xf numFmtId="0" fontId="34" fillId="0" borderId="14" xfId="0" applyFont="1" applyFill="1" applyBorder="1" applyAlignment="1">
      <alignment vertical="top" wrapText="1"/>
    </xf>
    <xf numFmtId="49" fontId="34" fillId="0" borderId="14" xfId="0" applyNumberFormat="1" applyFont="1" applyFill="1" applyBorder="1" applyAlignment="1">
      <alignment horizontal="center" vertical="top" wrapText="1"/>
    </xf>
    <xf numFmtId="0" fontId="34" fillId="0" borderId="0" xfId="0" applyFont="1" applyFill="1" applyBorder="1" applyAlignment="1">
      <alignment vertical="top" wrapText="1"/>
    </xf>
    <xf numFmtId="0" fontId="34" fillId="0" borderId="14" xfId="0" applyFont="1" applyFill="1" applyBorder="1" applyAlignment="1">
      <alignment vertical="center" wrapText="1"/>
    </xf>
    <xf numFmtId="0" fontId="34" fillId="0" borderId="0" xfId="0" applyFont="1" applyFill="1" applyBorder="1" applyAlignment="1">
      <alignment vertical="center" wrapText="1"/>
    </xf>
    <xf numFmtId="0" fontId="34" fillId="0" borderId="0" xfId="0" applyFont="1"/>
    <xf numFmtId="0" fontId="34" fillId="0" borderId="14" xfId="0" applyFont="1" applyBorder="1"/>
    <xf numFmtId="0" fontId="34" fillId="0" borderId="14" xfId="0" applyFont="1" applyBorder="1" applyAlignment="1">
      <alignment vertical="top" wrapText="1"/>
    </xf>
    <xf numFmtId="0" fontId="34" fillId="0" borderId="14" xfId="0" applyFont="1" applyBorder="1" applyAlignment="1">
      <alignment wrapText="1"/>
    </xf>
    <xf numFmtId="0" fontId="33" fillId="0" borderId="0" xfId="0" applyFont="1" applyAlignment="1">
      <alignment horizontal="left" vertical="center"/>
    </xf>
    <xf numFmtId="0" fontId="33" fillId="0" borderId="0" xfId="109" applyFont="1"/>
    <xf numFmtId="0" fontId="33" fillId="0" borderId="0" xfId="0" applyFont="1"/>
    <xf numFmtId="0" fontId="73" fillId="0" borderId="0" xfId="86" applyFont="1" applyAlignment="1" applyProtection="1"/>
    <xf numFmtId="0" fontId="2" fillId="0" borderId="0" xfId="110" applyFont="1" applyAlignment="1">
      <alignment vertical="center"/>
    </xf>
    <xf numFmtId="0" fontId="2" fillId="0" borderId="0" xfId="110" applyFont="1" applyAlignment="1">
      <alignment vertical="center" wrapText="1"/>
    </xf>
    <xf numFmtId="0" fontId="31" fillId="0" borderId="0" xfId="110" applyFont="1" applyAlignment="1">
      <alignment vertical="center"/>
    </xf>
    <xf numFmtId="0" fontId="3" fillId="24" borderId="14" xfId="110" applyFont="1" applyFill="1" applyBorder="1" applyAlignment="1">
      <alignment horizontal="center" vertical="center"/>
    </xf>
    <xf numFmtId="0" fontId="3" fillId="24" borderId="14" xfId="110" applyFont="1" applyFill="1" applyBorder="1" applyAlignment="1">
      <alignment horizontal="center" vertical="center" wrapText="1"/>
    </xf>
    <xf numFmtId="0" fontId="2" fillId="0" borderId="14" xfId="110" applyFont="1" applyFill="1" applyBorder="1" applyAlignment="1">
      <alignment vertical="center" wrapText="1"/>
    </xf>
    <xf numFmtId="0" fontId="2" fillId="0" borderId="14" xfId="110" applyFont="1" applyFill="1" applyBorder="1" applyAlignment="1">
      <alignment vertical="center"/>
    </xf>
    <xf numFmtId="49" fontId="2" fillId="0" borderId="14" xfId="110" applyNumberFormat="1" applyFont="1" applyFill="1" applyBorder="1" applyAlignment="1">
      <alignment horizontal="center" vertical="center"/>
    </xf>
    <xf numFmtId="49" fontId="34" fillId="0" borderId="14" xfId="109" quotePrefix="1" applyNumberFormat="1" applyFont="1" applyFill="1" applyBorder="1" applyAlignment="1">
      <alignment horizontal="center" vertical="top" wrapText="1"/>
    </xf>
    <xf numFmtId="49" fontId="34" fillId="0" borderId="14" xfId="0" quotePrefix="1" applyNumberFormat="1" applyFont="1" applyFill="1" applyBorder="1" applyAlignment="1">
      <alignment horizontal="center" vertical="top" wrapText="1"/>
    </xf>
    <xf numFmtId="0" fontId="34" fillId="0" borderId="0" xfId="0" applyFont="1" applyFill="1" applyBorder="1" applyAlignment="1">
      <alignment vertical="center"/>
    </xf>
    <xf numFmtId="0" fontId="37" fillId="27" borderId="12" xfId="103" applyFont="1" applyFill="1" applyBorder="1" applyAlignment="1">
      <alignment vertical="center"/>
    </xf>
    <xf numFmtId="0" fontId="37" fillId="27" borderId="0" xfId="103" applyFont="1" applyFill="1" applyBorder="1" applyAlignment="1">
      <alignment vertical="center"/>
    </xf>
    <xf numFmtId="0" fontId="37" fillId="27" borderId="21" xfId="103" applyFont="1" applyFill="1" applyBorder="1" applyAlignment="1">
      <alignment vertical="center"/>
    </xf>
    <xf numFmtId="0" fontId="34" fillId="0" borderId="22" xfId="106" quotePrefix="1" applyFont="1" applyFill="1" applyBorder="1" applyAlignment="1">
      <alignment horizontal="center"/>
    </xf>
    <xf numFmtId="49" fontId="34" fillId="0" borderId="22" xfId="106" quotePrefix="1" applyNumberFormat="1" applyFont="1" applyFill="1" applyBorder="1" applyAlignment="1">
      <alignment horizontal="center"/>
    </xf>
    <xf numFmtId="0" fontId="34" fillId="30" borderId="57" xfId="106" applyFont="1" applyFill="1" applyBorder="1"/>
    <xf numFmtId="49" fontId="34" fillId="30" borderId="22" xfId="106" quotePrefix="1" applyNumberFormat="1" applyFont="1" applyFill="1" applyBorder="1" applyAlignment="1">
      <alignment horizontal="center" vertical="center"/>
    </xf>
    <xf numFmtId="49" fontId="34" fillId="0" borderId="14" xfId="0" quotePrefix="1" applyNumberFormat="1" applyFont="1" applyFill="1" applyBorder="1" applyAlignment="1">
      <alignment horizontal="center" vertical="top"/>
    </xf>
    <xf numFmtId="0" fontId="2" fillId="24" borderId="21" xfId="110" applyFont="1" applyFill="1" applyBorder="1" applyAlignment="1">
      <alignment horizontal="center" vertical="center"/>
    </xf>
    <xf numFmtId="0" fontId="42" fillId="0" borderId="27" xfId="110" quotePrefix="1" applyFont="1" applyFill="1" applyBorder="1" applyAlignment="1">
      <alignment horizontal="center" vertical="center" wrapText="1"/>
    </xf>
    <xf numFmtId="0" fontId="42" fillId="0" borderId="22" xfId="110" quotePrefix="1" applyFont="1" applyFill="1" applyBorder="1" applyAlignment="1">
      <alignment horizontal="center" vertical="center" wrapText="1"/>
    </xf>
    <xf numFmtId="0" fontId="42" fillId="0" borderId="55" xfId="110" quotePrefix="1" applyFont="1" applyFill="1" applyBorder="1" applyAlignment="1">
      <alignment horizontal="center" vertical="center" wrapText="1"/>
    </xf>
    <xf numFmtId="0" fontId="2" fillId="24" borderId="0" xfId="110" applyFont="1" applyFill="1" applyBorder="1" applyAlignment="1">
      <alignment horizontal="center" vertical="center"/>
    </xf>
    <xf numFmtId="0" fontId="3" fillId="0" borderId="17" xfId="106" applyFont="1" applyBorder="1"/>
    <xf numFmtId="0" fontId="3" fillId="30" borderId="0" xfId="106" applyFont="1" applyFill="1" applyBorder="1"/>
    <xf numFmtId="0" fontId="3" fillId="30" borderId="41" xfId="106" applyFont="1" applyFill="1" applyBorder="1"/>
    <xf numFmtId="0" fontId="34" fillId="27" borderId="0" xfId="106" applyFont="1" applyFill="1" applyBorder="1" applyAlignment="1">
      <alignment vertical="center"/>
    </xf>
    <xf numFmtId="0" fontId="34" fillId="27" borderId="0" xfId="106" applyFont="1" applyFill="1" applyBorder="1"/>
    <xf numFmtId="0" fontId="34" fillId="0" borderId="51" xfId="106" applyFont="1" applyFill="1" applyBorder="1"/>
    <xf numFmtId="0" fontId="2" fillId="0" borderId="14" xfId="110" quotePrefix="1" applyFont="1" applyFill="1" applyBorder="1" applyAlignment="1">
      <alignment horizontal="center" vertical="center"/>
    </xf>
    <xf numFmtId="49" fontId="2" fillId="0" borderId="14" xfId="110" quotePrefix="1" applyNumberFormat="1" applyFont="1" applyFill="1" applyBorder="1" applyAlignment="1">
      <alignment horizontal="center" vertical="center"/>
    </xf>
    <xf numFmtId="0" fontId="3" fillId="0" borderId="0" xfId="106" applyFont="1" applyFill="1" applyBorder="1" applyAlignment="1">
      <alignment vertical="center"/>
    </xf>
    <xf numFmtId="0" fontId="37" fillId="0" borderId="0" xfId="106" applyFont="1" applyFill="1" applyBorder="1" applyAlignment="1">
      <alignment vertical="center"/>
    </xf>
    <xf numFmtId="0" fontId="2" fillId="24" borderId="61" xfId="110" applyFont="1" applyFill="1" applyBorder="1" applyAlignment="1">
      <alignment horizontal="center" vertical="center"/>
    </xf>
    <xf numFmtId="0" fontId="34" fillId="26" borderId="18" xfId="106" applyFont="1" applyFill="1" applyBorder="1"/>
    <xf numFmtId="0" fontId="37" fillId="26" borderId="21" xfId="106" applyFont="1" applyFill="1" applyBorder="1" applyAlignment="1">
      <alignment horizontal="left" vertical="center" wrapText="1"/>
    </xf>
    <xf numFmtId="0" fontId="37" fillId="26" borderId="21" xfId="106" applyFont="1" applyFill="1" applyBorder="1" applyAlignment="1">
      <alignment horizontal="left" vertical="center"/>
    </xf>
    <xf numFmtId="0" fontId="34" fillId="26" borderId="21" xfId="106" applyFont="1" applyFill="1" applyBorder="1" applyAlignment="1">
      <alignment horizontal="left" vertical="center"/>
    </xf>
    <xf numFmtId="0" fontId="34" fillId="26" borderId="21" xfId="106" applyFont="1" applyFill="1" applyBorder="1" applyAlignment="1">
      <alignment horizontal="left" vertical="center" wrapText="1"/>
    </xf>
    <xf numFmtId="0" fontId="34" fillId="26" borderId="21" xfId="106" applyFont="1" applyFill="1" applyBorder="1" applyAlignment="1">
      <alignment vertical="center"/>
    </xf>
    <xf numFmtId="0" fontId="3" fillId="26" borderId="12" xfId="106" applyFont="1" applyFill="1" applyBorder="1" applyAlignment="1">
      <alignment vertical="center"/>
    </xf>
    <xf numFmtId="0" fontId="34" fillId="26" borderId="0" xfId="106" applyFont="1" applyFill="1" applyBorder="1" applyAlignment="1">
      <alignment vertical="center"/>
    </xf>
    <xf numFmtId="0" fontId="34" fillId="0" borderId="29" xfId="103" applyFont="1" applyFill="1" applyBorder="1" applyAlignment="1">
      <alignment vertical="center"/>
    </xf>
    <xf numFmtId="0" fontId="34" fillId="0" borderId="22" xfId="106" applyFont="1" applyFill="1" applyBorder="1" applyAlignment="1">
      <alignment horizontal="center"/>
    </xf>
    <xf numFmtId="0" fontId="34" fillId="0" borderId="15" xfId="106" applyFont="1" applyFill="1" applyBorder="1" applyAlignment="1">
      <alignment horizontal="center"/>
    </xf>
    <xf numFmtId="49" fontId="34" fillId="0" borderId="23" xfId="106" applyNumberFormat="1" applyFont="1" applyFill="1" applyBorder="1" applyAlignment="1">
      <alignment horizontal="center"/>
    </xf>
    <xf numFmtId="49" fontId="34" fillId="0" borderId="42" xfId="106" applyNumberFormat="1" applyFont="1" applyFill="1" applyBorder="1" applyAlignment="1">
      <alignment horizontal="center"/>
    </xf>
    <xf numFmtId="0" fontId="67" fillId="27" borderId="62" xfId="111" applyFont="1" applyFill="1" applyBorder="1" applyAlignment="1">
      <alignment horizontal="centerContinuous" vertical="center" wrapText="1"/>
    </xf>
    <xf numFmtId="0" fontId="67" fillId="27" borderId="63" xfId="111" applyFont="1" applyFill="1" applyBorder="1" applyAlignment="1">
      <alignment horizontal="centerContinuous" vertical="center" wrapText="1"/>
    </xf>
    <xf numFmtId="0" fontId="67" fillId="27" borderId="64" xfId="111" applyFont="1" applyFill="1" applyBorder="1" applyAlignment="1">
      <alignment horizontal="centerContinuous" vertical="center" wrapText="1"/>
    </xf>
    <xf numFmtId="0" fontId="67" fillId="27" borderId="65" xfId="111" applyFont="1" applyFill="1" applyBorder="1" applyAlignment="1">
      <alignment horizontal="centerContinuous" vertical="center" wrapText="1"/>
    </xf>
    <xf numFmtId="0" fontId="67" fillId="27" borderId="66" xfId="111" applyFont="1" applyFill="1" applyBorder="1" applyAlignment="1">
      <alignment horizontal="centerContinuous" vertical="center" wrapText="1"/>
    </xf>
    <xf numFmtId="0" fontId="67" fillId="27" borderId="67" xfId="111" applyFont="1" applyFill="1" applyBorder="1" applyAlignment="1">
      <alignment horizontal="centerContinuous" vertical="center" wrapText="1"/>
    </xf>
    <xf numFmtId="0" fontId="67" fillId="27" borderId="15" xfId="111" applyFont="1" applyFill="1" applyBorder="1" applyAlignment="1">
      <alignment horizontal="centerContinuous" vertical="center"/>
    </xf>
    <xf numFmtId="0" fontId="67" fillId="27" borderId="68" xfId="111" applyFont="1" applyFill="1" applyBorder="1" applyAlignment="1">
      <alignment horizontal="centerContinuous" vertical="center"/>
    </xf>
    <xf numFmtId="0" fontId="67" fillId="27" borderId="69" xfId="111" applyFont="1" applyFill="1" applyBorder="1" applyAlignment="1">
      <alignment horizontal="center" vertical="center" wrapText="1"/>
    </xf>
    <xf numFmtId="0" fontId="67" fillId="27" borderId="19" xfId="111" applyFont="1" applyFill="1" applyBorder="1" applyAlignment="1">
      <alignment horizontal="center" vertical="center" wrapText="1"/>
    </xf>
    <xf numFmtId="0" fontId="67" fillId="27" borderId="70" xfId="111" applyFont="1" applyFill="1" applyBorder="1" applyAlignment="1">
      <alignment horizontal="center" vertical="center" wrapText="1"/>
    </xf>
    <xf numFmtId="0" fontId="68" fillId="27" borderId="71" xfId="111" quotePrefix="1" applyFont="1" applyFill="1" applyBorder="1" applyAlignment="1">
      <alignment horizontal="center" vertical="center"/>
    </xf>
    <xf numFmtId="0" fontId="68" fillId="27" borderId="14" xfId="111" quotePrefix="1" applyFont="1" applyFill="1" applyBorder="1" applyAlignment="1">
      <alignment horizontal="center" vertical="center"/>
    </xf>
    <xf numFmtId="0" fontId="68" fillId="27" borderId="72" xfId="111" quotePrefix="1" applyFont="1" applyFill="1" applyBorder="1" applyAlignment="1">
      <alignment horizontal="center" vertical="center"/>
    </xf>
    <xf numFmtId="0" fontId="67" fillId="27" borderId="19" xfId="111" applyFont="1" applyFill="1" applyBorder="1" applyAlignment="1">
      <alignment horizontal="center" vertical="center"/>
    </xf>
    <xf numFmtId="0" fontId="68" fillId="27" borderId="26" xfId="111" quotePrefix="1" applyFont="1" applyFill="1" applyBorder="1" applyAlignment="1">
      <alignment horizontal="center" vertical="center" wrapText="1"/>
    </xf>
    <xf numFmtId="49" fontId="68" fillId="27" borderId="19" xfId="111" quotePrefix="1" applyNumberFormat="1" applyFont="1" applyFill="1" applyBorder="1" applyAlignment="1">
      <alignment horizontal="center" vertical="center" wrapText="1"/>
    </xf>
    <xf numFmtId="49" fontId="68" fillId="27" borderId="19" xfId="111" applyNumberFormat="1" applyFont="1" applyFill="1" applyBorder="1" applyAlignment="1">
      <alignment horizontal="center" vertical="center" wrapText="1"/>
    </xf>
    <xf numFmtId="49" fontId="68" fillId="27" borderId="18" xfId="111" applyNumberFormat="1" applyFont="1" applyFill="1" applyBorder="1" applyAlignment="1">
      <alignment horizontal="center" vertical="center" wrapText="1"/>
    </xf>
    <xf numFmtId="0" fontId="68" fillId="27" borderId="73" xfId="111" applyFont="1" applyFill="1" applyBorder="1" applyAlignment="1">
      <alignment horizontal="center" vertical="center"/>
    </xf>
    <xf numFmtId="0" fontId="68" fillId="27" borderId="65" xfId="111" applyFont="1" applyFill="1" applyBorder="1" applyAlignment="1">
      <alignment horizontal="center" vertical="center"/>
    </xf>
    <xf numFmtId="0" fontId="68" fillId="27" borderId="74" xfId="111" applyFont="1" applyFill="1" applyBorder="1" applyAlignment="1">
      <alignment horizontal="center" vertical="center"/>
    </xf>
    <xf numFmtId="49" fontId="38" fillId="31" borderId="27" xfId="106" applyNumberFormat="1" applyFont="1" applyFill="1" applyBorder="1" applyAlignment="1">
      <alignment horizontal="center"/>
    </xf>
    <xf numFmtId="2" fontId="38" fillId="31" borderId="27" xfId="106" applyNumberFormat="1" applyFont="1" applyFill="1" applyBorder="1" applyAlignment="1">
      <alignment horizontal="center" vertical="center"/>
    </xf>
    <xf numFmtId="0" fontId="38" fillId="31" borderId="27" xfId="106" applyFont="1" applyFill="1" applyBorder="1" applyAlignment="1">
      <alignment vertical="center"/>
    </xf>
    <xf numFmtId="0" fontId="34" fillId="0" borderId="19" xfId="0" applyFont="1" applyFill="1" applyBorder="1" applyAlignment="1">
      <alignment vertical="center"/>
    </xf>
    <xf numFmtId="0" fontId="34" fillId="0" borderId="13" xfId="0" applyFont="1" applyFill="1" applyBorder="1" applyAlignment="1">
      <alignment vertical="center"/>
    </xf>
    <xf numFmtId="49" fontId="34" fillId="0" borderId="12" xfId="103" applyNumberFormat="1" applyFont="1" applyFill="1" applyBorder="1" applyAlignment="1">
      <alignment horizontal="center" vertical="center"/>
    </xf>
    <xf numFmtId="49" fontId="34" fillId="27" borderId="12" xfId="103" applyNumberFormat="1" applyFont="1" applyFill="1" applyBorder="1" applyAlignment="1">
      <alignment horizontal="center" vertical="center"/>
    </xf>
    <xf numFmtId="49" fontId="34" fillId="0" borderId="16" xfId="103" applyNumberFormat="1" applyFont="1" applyFill="1" applyBorder="1" applyAlignment="1">
      <alignment horizontal="center" vertical="center"/>
    </xf>
    <xf numFmtId="49" fontId="34" fillId="0" borderId="95" xfId="103" applyNumberFormat="1" applyFont="1" applyFill="1" applyBorder="1" applyAlignment="1">
      <alignment horizontal="center" vertical="center"/>
    </xf>
    <xf numFmtId="49" fontId="34" fillId="30" borderId="12" xfId="103" applyNumberFormat="1" applyFont="1" applyFill="1" applyBorder="1" applyAlignment="1">
      <alignment horizontal="center" vertical="center"/>
    </xf>
    <xf numFmtId="49" fontId="34" fillId="30" borderId="50" xfId="103" applyNumberFormat="1" applyFont="1" applyFill="1" applyBorder="1" applyAlignment="1">
      <alignment horizontal="center" vertical="center"/>
    </xf>
    <xf numFmtId="49" fontId="34" fillId="0" borderId="45" xfId="106" quotePrefix="1" applyNumberFormat="1" applyFont="1" applyBorder="1" applyAlignment="1">
      <alignment horizontal="center"/>
    </xf>
    <xf numFmtId="49" fontId="34" fillId="0" borderId="45" xfId="106" applyNumberFormat="1" applyFont="1" applyBorder="1" applyAlignment="1">
      <alignment horizontal="center"/>
    </xf>
    <xf numFmtId="49" fontId="34" fillId="0" borderId="46" xfId="106" applyNumberFormat="1" applyFont="1" applyBorder="1" applyAlignment="1">
      <alignment horizontal="center"/>
    </xf>
    <xf numFmtId="49" fontId="36" fillId="0" borderId="45" xfId="106" quotePrefix="1" applyNumberFormat="1" applyFont="1" applyBorder="1" applyAlignment="1">
      <alignment horizontal="center"/>
    </xf>
    <xf numFmtId="49" fontId="36" fillId="0" borderId="45" xfId="106" applyNumberFormat="1" applyBorder="1" applyAlignment="1">
      <alignment horizontal="center"/>
    </xf>
    <xf numFmtId="49" fontId="36" fillId="0" borderId="54" xfId="106" quotePrefix="1" applyNumberFormat="1" applyFont="1" applyBorder="1" applyAlignment="1">
      <alignment horizontal="center"/>
    </xf>
    <xf numFmtId="49" fontId="1" fillId="0" borderId="45" xfId="106" applyNumberFormat="1" applyFont="1" applyBorder="1" applyAlignment="1">
      <alignment horizontal="center"/>
    </xf>
    <xf numFmtId="49" fontId="34" fillId="27" borderId="45" xfId="106" applyNumberFormat="1" applyFont="1" applyFill="1" applyBorder="1" applyAlignment="1">
      <alignment horizontal="center" vertical="center"/>
    </xf>
    <xf numFmtId="49" fontId="34" fillId="27" borderId="45" xfId="106" quotePrefix="1" applyNumberFormat="1" applyFont="1" applyFill="1" applyBorder="1" applyAlignment="1">
      <alignment horizontal="center"/>
    </xf>
    <xf numFmtId="49" fontId="34" fillId="0" borderId="56" xfId="106" applyNumberFormat="1" applyFont="1" applyBorder="1" applyAlignment="1">
      <alignment horizontal="center"/>
    </xf>
    <xf numFmtId="49" fontId="34" fillId="30" borderId="45" xfId="106" applyNumberFormat="1" applyFont="1" applyFill="1" applyBorder="1" applyAlignment="1">
      <alignment horizontal="center"/>
    </xf>
    <xf numFmtId="49" fontId="34" fillId="0" borderId="45" xfId="106" applyNumberFormat="1" applyFont="1" applyFill="1" applyBorder="1" applyAlignment="1">
      <alignment horizontal="center"/>
    </xf>
    <xf numFmtId="49" fontId="34" fillId="0" borderId="48" xfId="106" applyNumberFormat="1" applyFont="1" applyFill="1" applyBorder="1" applyAlignment="1">
      <alignment horizontal="center" vertical="center"/>
    </xf>
    <xf numFmtId="49" fontId="34" fillId="0" borderId="46" xfId="106" applyNumberFormat="1" applyFont="1" applyFill="1" applyBorder="1" applyAlignment="1">
      <alignment horizontal="center"/>
    </xf>
    <xf numFmtId="49" fontId="42" fillId="0" borderId="58" xfId="110" applyNumberFormat="1" applyFont="1" applyFill="1" applyBorder="1" applyAlignment="1">
      <alignment horizontal="center" vertical="center" wrapText="1"/>
    </xf>
    <xf numFmtId="49" fontId="42" fillId="0" borderId="60" xfId="110" applyNumberFormat="1" applyFont="1" applyFill="1" applyBorder="1" applyAlignment="1">
      <alignment horizontal="center" vertical="center" wrapText="1"/>
    </xf>
    <xf numFmtId="49" fontId="42" fillId="0" borderId="59" xfId="110" applyNumberFormat="1" applyFont="1" applyFill="1" applyBorder="1" applyAlignment="1">
      <alignment horizontal="center" vertical="center" wrapText="1"/>
    </xf>
    <xf numFmtId="49" fontId="42" fillId="0" borderId="43" xfId="110" applyNumberFormat="1" applyFont="1" applyFill="1" applyBorder="1" applyAlignment="1">
      <alignment horizontal="center" vertical="center" wrapText="1"/>
    </xf>
    <xf numFmtId="0" fontId="34" fillId="30" borderId="36" xfId="106" applyFont="1" applyFill="1" applyBorder="1" applyAlignment="1">
      <alignment vertical="center"/>
    </xf>
    <xf numFmtId="0" fontId="30" fillId="0" borderId="0" xfId="103" applyFont="1" applyAlignment="1">
      <alignment wrapText="1"/>
    </xf>
    <xf numFmtId="0" fontId="34" fillId="0" borderId="0" xfId="103" applyFont="1" applyFill="1" applyBorder="1" applyAlignment="1">
      <alignment horizontal="left" vertical="center" wrapText="1"/>
    </xf>
    <xf numFmtId="0" fontId="34" fillId="0" borderId="21" xfId="103" applyFont="1" applyFill="1" applyBorder="1" applyAlignment="1">
      <alignment horizontal="left" vertical="center" wrapText="1"/>
    </xf>
    <xf numFmtId="0" fontId="34" fillId="0" borderId="75" xfId="103" applyFont="1" applyFill="1" applyBorder="1" applyAlignment="1">
      <alignment horizontal="center"/>
    </xf>
    <xf numFmtId="0" fontId="34" fillId="0" borderId="76" xfId="103" applyFont="1" applyFill="1" applyBorder="1" applyAlignment="1">
      <alignment horizontal="center"/>
    </xf>
    <xf numFmtId="0" fontId="34" fillId="0" borderId="77" xfId="103" applyFont="1" applyFill="1" applyBorder="1" applyAlignment="1">
      <alignment horizontal="center"/>
    </xf>
    <xf numFmtId="0" fontId="34" fillId="25" borderId="57" xfId="103" applyFont="1" applyFill="1" applyBorder="1" applyAlignment="1">
      <alignment horizontal="center" vertical="center" wrapText="1"/>
    </xf>
    <xf numFmtId="0" fontId="34" fillId="25" borderId="22" xfId="103" applyFont="1" applyFill="1" applyBorder="1" applyAlignment="1">
      <alignment horizontal="center" vertical="center" wrapText="1"/>
    </xf>
    <xf numFmtId="0" fontId="34" fillId="25" borderId="15" xfId="103" applyFont="1" applyFill="1" applyBorder="1" applyAlignment="1">
      <alignment horizontal="center" vertical="center" wrapText="1"/>
    </xf>
    <xf numFmtId="0" fontId="34" fillId="0" borderId="78" xfId="103" applyFont="1" applyFill="1" applyBorder="1" applyAlignment="1">
      <alignment horizontal="center" vertical="center" wrapText="1"/>
    </xf>
    <xf numFmtId="0" fontId="34" fillId="0" borderId="79" xfId="103" applyFont="1" applyFill="1" applyBorder="1" applyAlignment="1">
      <alignment horizontal="center" vertical="center" wrapText="1"/>
    </xf>
    <xf numFmtId="0" fontId="34" fillId="0" borderId="80" xfId="103" applyFont="1" applyFill="1" applyBorder="1" applyAlignment="1">
      <alignment horizontal="center" vertical="center" wrapText="1"/>
    </xf>
    <xf numFmtId="0" fontId="34" fillId="0" borderId="26" xfId="103" applyFont="1" applyFill="1" applyBorder="1" applyAlignment="1">
      <alignment horizontal="center" vertical="center" wrapText="1"/>
    </xf>
    <xf numFmtId="0" fontId="34" fillId="0" borderId="67" xfId="103" applyFont="1" applyFill="1" applyBorder="1" applyAlignment="1">
      <alignment horizontal="center" vertical="center" wrapText="1"/>
    </xf>
    <xf numFmtId="0" fontId="37" fillId="27" borderId="26" xfId="103" applyFont="1" applyFill="1" applyBorder="1" applyAlignment="1">
      <alignment horizontal="center" vertical="center" wrapText="1"/>
    </xf>
    <xf numFmtId="0" fontId="37" fillId="27" borderId="67" xfId="103" applyFont="1" applyFill="1" applyBorder="1" applyAlignment="1">
      <alignment horizontal="center" vertical="center" wrapText="1"/>
    </xf>
    <xf numFmtId="0" fontId="33" fillId="24" borderId="26" xfId="109" applyFont="1" applyFill="1" applyBorder="1" applyAlignment="1">
      <alignment horizontal="center" vertical="center" wrapText="1"/>
    </xf>
    <xf numFmtId="0" fontId="33" fillId="24" borderId="66" xfId="109" applyFont="1" applyFill="1" applyBorder="1" applyAlignment="1">
      <alignment vertical="center" wrapText="1"/>
    </xf>
    <xf numFmtId="0" fontId="33" fillId="24" borderId="67" xfId="109" applyFont="1" applyFill="1" applyBorder="1" applyAlignment="1">
      <alignment vertical="center" wrapText="1"/>
    </xf>
    <xf numFmtId="0" fontId="34" fillId="0" borderId="11" xfId="106" applyFont="1" applyFill="1" applyBorder="1" applyAlignment="1">
      <alignment horizontal="center" vertical="center"/>
    </xf>
    <xf numFmtId="0" fontId="34" fillId="0" borderId="81" xfId="106" applyFont="1" applyFill="1" applyBorder="1" applyAlignment="1">
      <alignment horizontal="center" vertical="center"/>
    </xf>
    <xf numFmtId="0" fontId="34" fillId="0" borderId="82" xfId="106" applyFont="1" applyFill="1" applyBorder="1" applyAlignment="1">
      <alignment horizontal="center" vertical="center"/>
    </xf>
    <xf numFmtId="0" fontId="34" fillId="25" borderId="57" xfId="106" applyFont="1" applyFill="1" applyBorder="1" applyAlignment="1">
      <alignment horizontal="center" vertical="center" wrapText="1"/>
    </xf>
    <xf numFmtId="0" fontId="34" fillId="25" borderId="22" xfId="106" applyFont="1" applyFill="1" applyBorder="1" applyAlignment="1">
      <alignment horizontal="center" vertical="center" wrapText="1"/>
    </xf>
    <xf numFmtId="0" fontId="34" fillId="25" borderId="15" xfId="106" applyFont="1" applyFill="1" applyBorder="1" applyAlignment="1">
      <alignment horizontal="center" vertical="center" wrapText="1"/>
    </xf>
    <xf numFmtId="0" fontId="34" fillId="0" borderId="78" xfId="106" applyFont="1" applyFill="1" applyBorder="1" applyAlignment="1">
      <alignment horizontal="center" vertical="center" wrapText="1"/>
    </xf>
    <xf numFmtId="0" fontId="34" fillId="0" borderId="79" xfId="106" applyFont="1" applyFill="1" applyBorder="1" applyAlignment="1">
      <alignment horizontal="center" vertical="center" wrapText="1"/>
    </xf>
    <xf numFmtId="0" fontId="34" fillId="0" borderId="80" xfId="106" applyFont="1" applyFill="1" applyBorder="1" applyAlignment="1">
      <alignment horizontal="center" vertical="center" wrapText="1"/>
    </xf>
    <xf numFmtId="0" fontId="34" fillId="0" borderId="26" xfId="106" applyFont="1" applyFill="1" applyBorder="1" applyAlignment="1">
      <alignment horizontal="center" vertical="center"/>
    </xf>
    <xf numFmtId="0" fontId="34" fillId="0" borderId="66" xfId="106" applyFont="1" applyFill="1" applyBorder="1" applyAlignment="1">
      <alignment horizontal="center" vertical="center"/>
    </xf>
    <xf numFmtId="0" fontId="34" fillId="0" borderId="67" xfId="106" applyFont="1" applyFill="1" applyBorder="1" applyAlignment="1">
      <alignment horizontal="center" vertical="center"/>
    </xf>
    <xf numFmtId="0" fontId="34" fillId="0" borderId="13" xfId="106" applyFont="1" applyFill="1" applyBorder="1" applyAlignment="1">
      <alignment horizontal="center" vertical="center" wrapText="1"/>
    </xf>
    <xf numFmtId="0" fontId="34" fillId="0" borderId="18" xfId="106" applyFont="1" applyFill="1" applyBorder="1" applyAlignment="1">
      <alignment horizontal="center" vertical="center" wrapText="1"/>
    </xf>
    <xf numFmtId="0" fontId="34" fillId="0" borderId="25" xfId="106" applyFont="1" applyFill="1" applyBorder="1" applyAlignment="1">
      <alignment horizontal="center" vertical="center" wrapText="1"/>
    </xf>
    <xf numFmtId="0" fontId="34" fillId="0" borderId="40" xfId="106" applyFont="1" applyFill="1" applyBorder="1" applyAlignment="1">
      <alignment horizontal="center" vertical="center" wrapText="1"/>
    </xf>
    <xf numFmtId="0" fontId="34" fillId="0" borderId="21" xfId="106" applyFont="1" applyFill="1" applyBorder="1" applyAlignment="1">
      <alignment horizontal="center" vertical="center" wrapText="1"/>
    </xf>
    <xf numFmtId="0" fontId="34" fillId="0" borderId="19" xfId="0" applyFont="1" applyFill="1" applyBorder="1" applyAlignment="1">
      <alignment horizontal="center" vertical="center"/>
    </xf>
    <xf numFmtId="0" fontId="0" fillId="0" borderId="15" xfId="0" applyFill="1" applyBorder="1" applyAlignment="1">
      <alignment vertical="center"/>
    </xf>
    <xf numFmtId="0" fontId="37" fillId="27" borderId="12" xfId="106" applyFont="1" applyFill="1" applyBorder="1" applyAlignment="1">
      <alignment horizontal="left" vertical="center"/>
    </xf>
    <xf numFmtId="0" fontId="37" fillId="27" borderId="0" xfId="106" applyFont="1" applyFill="1" applyBorder="1" applyAlignment="1">
      <alignment horizontal="left" vertical="center"/>
    </xf>
    <xf numFmtId="0" fontId="37" fillId="27" borderId="21" xfId="106" applyFont="1" applyFill="1" applyBorder="1" applyAlignment="1">
      <alignment horizontal="left" vertical="center"/>
    </xf>
    <xf numFmtId="0" fontId="34" fillId="0" borderId="12" xfId="106" applyFont="1" applyFill="1" applyBorder="1" applyAlignment="1">
      <alignment horizontal="left" vertical="center"/>
    </xf>
    <xf numFmtId="0" fontId="34" fillId="0" borderId="0" xfId="106" applyFont="1" applyFill="1" applyBorder="1" applyAlignment="1">
      <alignment horizontal="left" vertical="center"/>
    </xf>
    <xf numFmtId="0" fontId="34" fillId="0" borderId="21" xfId="106" applyFont="1" applyFill="1" applyBorder="1" applyAlignment="1">
      <alignment horizontal="left" vertical="center"/>
    </xf>
    <xf numFmtId="0" fontId="34" fillId="0" borderId="84" xfId="106" applyFont="1" applyFill="1" applyBorder="1" applyAlignment="1">
      <alignment horizontal="center" vertical="center"/>
    </xf>
    <xf numFmtId="0" fontId="34" fillId="0" borderId="85" xfId="106" applyFont="1" applyFill="1" applyBorder="1" applyAlignment="1"/>
    <xf numFmtId="0" fontId="34" fillId="0" borderId="27" xfId="106" applyFont="1" applyFill="1" applyBorder="1" applyAlignment="1">
      <alignment horizontal="center" vertical="center"/>
    </xf>
    <xf numFmtId="0" fontId="34" fillId="0" borderId="21" xfId="106" applyFont="1" applyFill="1" applyBorder="1" applyAlignment="1"/>
    <xf numFmtId="0" fontId="34" fillId="0" borderId="25" xfId="106" applyFont="1" applyFill="1" applyBorder="1" applyAlignment="1">
      <alignment horizontal="center" vertical="center"/>
    </xf>
    <xf numFmtId="0" fontId="34" fillId="0" borderId="40" xfId="106" applyFont="1" applyFill="1" applyBorder="1" applyAlignment="1"/>
    <xf numFmtId="0" fontId="34" fillId="0" borderId="12" xfId="106" applyFont="1" applyFill="1" applyBorder="1" applyAlignment="1">
      <alignment horizontal="left" vertical="center" wrapText="1"/>
    </xf>
    <xf numFmtId="0" fontId="34" fillId="0" borderId="0" xfId="106" applyFont="1" applyFill="1" applyBorder="1" applyAlignment="1">
      <alignment horizontal="left" vertical="center" wrapText="1"/>
    </xf>
    <xf numFmtId="0" fontId="34" fillId="0" borderId="21" xfId="106" applyFont="1" applyFill="1" applyBorder="1" applyAlignment="1">
      <alignment horizontal="left" vertical="center" wrapText="1"/>
    </xf>
    <xf numFmtId="0" fontId="0" fillId="0" borderId="22" xfId="0" applyFill="1" applyBorder="1" applyAlignment="1">
      <alignment horizontal="center" vertical="center"/>
    </xf>
    <xf numFmtId="0" fontId="0" fillId="0" borderId="15" xfId="0" applyFill="1" applyBorder="1" applyAlignment="1">
      <alignment horizontal="center" vertical="center"/>
    </xf>
    <xf numFmtId="0" fontId="37" fillId="27" borderId="12" xfId="106" applyFont="1" applyFill="1" applyBorder="1" applyAlignment="1">
      <alignment horizontal="left" vertical="center" wrapText="1"/>
    </xf>
    <xf numFmtId="0" fontId="37" fillId="27" borderId="0" xfId="106" applyFont="1" applyFill="1" applyBorder="1" applyAlignment="1">
      <alignment horizontal="left" vertical="center" wrapText="1"/>
    </xf>
    <xf numFmtId="0" fontId="37" fillId="27" borderId="21" xfId="106" applyFont="1" applyFill="1" applyBorder="1" applyAlignment="1">
      <alignment horizontal="left" vertical="center" wrapText="1"/>
    </xf>
    <xf numFmtId="0" fontId="34" fillId="30" borderId="22" xfId="106" applyFont="1" applyFill="1" applyBorder="1" applyAlignment="1">
      <alignment horizontal="center" vertical="center" wrapText="1"/>
    </xf>
    <xf numFmtId="0" fontId="34" fillId="0" borderId="83" xfId="106" applyFont="1" applyFill="1" applyBorder="1" applyAlignment="1">
      <alignment horizontal="center" vertical="center" wrapText="1"/>
    </xf>
    <xf numFmtId="0" fontId="34" fillId="0" borderId="23" xfId="106" applyFont="1" applyFill="1" applyBorder="1" applyAlignment="1">
      <alignment horizontal="center" vertical="center" wrapText="1"/>
    </xf>
    <xf numFmtId="0" fontId="34" fillId="0" borderId="42" xfId="106" applyFont="1" applyFill="1" applyBorder="1" applyAlignment="1">
      <alignment horizontal="center" vertical="center" wrapText="1"/>
    </xf>
    <xf numFmtId="0" fontId="37" fillId="27" borderId="13" xfId="106" applyFont="1" applyFill="1" applyBorder="1" applyAlignment="1">
      <alignment horizontal="center" vertical="center" wrapText="1"/>
    </xf>
    <xf numFmtId="0" fontId="37" fillId="27" borderId="18" xfId="106" applyFont="1" applyFill="1" applyBorder="1" applyAlignment="1">
      <alignment horizontal="center" vertical="center" wrapText="1"/>
    </xf>
    <xf numFmtId="0" fontId="37" fillId="27" borderId="25" xfId="106" applyFont="1" applyFill="1" applyBorder="1" applyAlignment="1">
      <alignment horizontal="center" vertical="center" wrapText="1"/>
    </xf>
    <xf numFmtId="0" fontId="37" fillId="27" borderId="40" xfId="106" applyFont="1" applyFill="1" applyBorder="1" applyAlignment="1">
      <alignment horizontal="center" vertical="center" wrapText="1"/>
    </xf>
    <xf numFmtId="0" fontId="3" fillId="0" borderId="81" xfId="106" applyFont="1" applyFill="1" applyBorder="1" applyAlignment="1">
      <alignment horizontal="center" vertical="center"/>
    </xf>
    <xf numFmtId="0" fontId="3" fillId="0" borderId="82" xfId="106" applyFont="1" applyFill="1" applyBorder="1" applyAlignment="1">
      <alignment horizontal="center" vertical="center"/>
    </xf>
    <xf numFmtId="0" fontId="34" fillId="25" borderId="84" xfId="106" applyFont="1" applyFill="1" applyBorder="1" applyAlignment="1">
      <alignment horizontal="center" vertical="center" wrapText="1"/>
    </xf>
    <xf numFmtId="0" fontId="34" fillId="25" borderId="11" xfId="106" applyFont="1" applyFill="1" applyBorder="1" applyAlignment="1"/>
    <xf numFmtId="0" fontId="34" fillId="25" borderId="27" xfId="106" applyFont="1" applyFill="1" applyBorder="1" applyAlignment="1"/>
    <xf numFmtId="0" fontId="34" fillId="25" borderId="0" xfId="106" applyFont="1" applyFill="1" applyAlignment="1"/>
    <xf numFmtId="0" fontId="34" fillId="25" borderId="25" xfId="106" applyFont="1" applyFill="1" applyBorder="1" applyAlignment="1"/>
    <xf numFmtId="0" fontId="34" fillId="25" borderId="41" xfId="106" applyFont="1" applyFill="1" applyBorder="1" applyAlignment="1"/>
    <xf numFmtId="0" fontId="34" fillId="0" borderId="84" xfId="106" applyFont="1" applyFill="1" applyBorder="1" applyAlignment="1">
      <alignment horizontal="center" vertical="center" wrapText="1"/>
    </xf>
    <xf numFmtId="0" fontId="34" fillId="0" borderId="11" xfId="106" applyFont="1" applyFill="1" applyBorder="1" applyAlignment="1"/>
    <xf numFmtId="0" fontId="34" fillId="0" borderId="27" xfId="106" applyFont="1" applyFill="1" applyBorder="1" applyAlignment="1"/>
    <xf numFmtId="0" fontId="34" fillId="0" borderId="0" xfId="106" applyFont="1" applyFill="1" applyAlignment="1"/>
    <xf numFmtId="0" fontId="34" fillId="0" borderId="25" xfId="106" applyFont="1" applyFill="1" applyBorder="1" applyAlignment="1"/>
    <xf numFmtId="0" fontId="34" fillId="0" borderId="41" xfId="106" applyFont="1" applyFill="1" applyBorder="1" applyAlignment="1"/>
    <xf numFmtId="0" fontId="37" fillId="27" borderId="41" xfId="106" applyFont="1" applyFill="1" applyBorder="1" applyAlignment="1">
      <alignment horizontal="center" vertical="center" wrapText="1"/>
    </xf>
    <xf numFmtId="0" fontId="34" fillId="0" borderId="57" xfId="106" applyFont="1" applyFill="1" applyBorder="1" applyAlignment="1">
      <alignment horizontal="center" vertical="center" wrapText="1"/>
    </xf>
    <xf numFmtId="0" fontId="34" fillId="0" borderId="22" xfId="106" applyFont="1" applyFill="1" applyBorder="1" applyAlignment="1"/>
    <xf numFmtId="0" fontId="34" fillId="0" borderId="15" xfId="106" applyFont="1" applyFill="1" applyBorder="1" applyAlignment="1"/>
    <xf numFmtId="0" fontId="34" fillId="25" borderId="22" xfId="106" applyFont="1" applyFill="1" applyBorder="1" applyAlignment="1"/>
    <xf numFmtId="0" fontId="34" fillId="25" borderId="15" xfId="106" applyFont="1" applyFill="1" applyBorder="1" applyAlignment="1"/>
    <xf numFmtId="0" fontId="2" fillId="24" borderId="62" xfId="110" applyFont="1" applyFill="1" applyBorder="1" applyAlignment="1">
      <alignment horizontal="center" vertical="center"/>
    </xf>
    <xf numFmtId="0" fontId="2" fillId="24" borderId="89" xfId="110" applyFont="1" applyFill="1" applyBorder="1" applyAlignment="1">
      <alignment horizontal="center" vertical="center"/>
    </xf>
    <xf numFmtId="0" fontId="40" fillId="0" borderId="0" xfId="110" applyFont="1" applyFill="1" applyBorder="1" applyAlignment="1">
      <alignment horizontal="center" vertical="center"/>
    </xf>
    <xf numFmtId="0" fontId="2" fillId="24" borderId="63" xfId="110" applyFont="1" applyFill="1" applyBorder="1" applyAlignment="1">
      <alignment horizontal="center" vertical="center"/>
    </xf>
    <xf numFmtId="0" fontId="2" fillId="24" borderId="90" xfId="110" applyFont="1" applyFill="1" applyBorder="1" applyAlignment="1">
      <alignment horizontal="center" vertical="center"/>
    </xf>
    <xf numFmtId="0" fontId="2" fillId="24" borderId="0" xfId="110" applyFont="1" applyFill="1" applyBorder="1" applyAlignment="1">
      <alignment horizontal="center" vertical="center"/>
    </xf>
    <xf numFmtId="0" fontId="2" fillId="24" borderId="21" xfId="110" applyFont="1" applyFill="1" applyBorder="1" applyAlignment="1">
      <alignment horizontal="center" vertical="center"/>
    </xf>
    <xf numFmtId="0" fontId="42" fillId="0" borderId="33" xfId="110" applyFont="1" applyFill="1" applyBorder="1" applyAlignment="1">
      <alignment horizontal="center" vertical="center" wrapText="1"/>
    </xf>
    <xf numFmtId="0" fontId="42" fillId="0" borderId="15" xfId="110" applyFont="1" applyFill="1" applyBorder="1" applyAlignment="1">
      <alignment horizontal="center" vertical="center" wrapText="1"/>
    </xf>
    <xf numFmtId="0" fontId="42" fillId="0" borderId="75" xfId="110" applyFont="1" applyFill="1" applyBorder="1" applyAlignment="1">
      <alignment horizontal="center" vertical="center" wrapText="1"/>
    </xf>
    <xf numFmtId="0" fontId="42" fillId="0" borderId="25" xfId="110" applyFont="1" applyFill="1" applyBorder="1" applyAlignment="1">
      <alignment horizontal="center" vertical="center" wrapText="1"/>
    </xf>
    <xf numFmtId="0" fontId="74" fillId="0" borderId="91" xfId="110" applyFont="1" applyFill="1" applyBorder="1" applyAlignment="1">
      <alignment horizontal="center" vertical="center" wrapText="1"/>
    </xf>
    <xf numFmtId="0" fontId="74" fillId="0" borderId="64" xfId="110" applyFont="1" applyFill="1" applyBorder="1" applyAlignment="1">
      <alignment horizontal="center" vertical="center" wrapText="1"/>
    </xf>
    <xf numFmtId="0" fontId="33" fillId="0" borderId="87" xfId="110" applyFont="1" applyFill="1" applyBorder="1" applyAlignment="1">
      <alignment horizontal="left" vertical="center" wrapText="1"/>
    </xf>
    <xf numFmtId="0" fontId="33" fillId="0" borderId="88" xfId="110" applyFont="1" applyFill="1" applyBorder="1" applyAlignment="1">
      <alignment horizontal="left" vertical="center" wrapText="1"/>
    </xf>
    <xf numFmtId="0" fontId="42" fillId="0" borderId="0" xfId="110" applyFont="1" applyFill="1" applyBorder="1" applyAlignment="1">
      <alignment horizontal="left" vertical="center" wrapText="1"/>
    </xf>
    <xf numFmtId="0" fontId="42" fillId="0" borderId="21" xfId="110" applyFont="1" applyFill="1" applyBorder="1" applyAlignment="1">
      <alignment horizontal="left" vertical="center" wrapText="1"/>
    </xf>
    <xf numFmtId="0" fontId="42" fillId="0" borderId="76" xfId="110" applyFont="1" applyFill="1" applyBorder="1" applyAlignment="1">
      <alignment horizontal="left" vertical="center" wrapText="1"/>
    </xf>
    <xf numFmtId="0" fontId="42" fillId="0" borderId="77" xfId="110" applyFont="1" applyFill="1" applyBorder="1" applyAlignment="1">
      <alignment horizontal="left" vertical="center" wrapText="1"/>
    </xf>
    <xf numFmtId="0" fontId="42" fillId="0" borderId="36" xfId="110" applyFont="1" applyFill="1" applyBorder="1" applyAlignment="1">
      <alignment horizontal="left" vertical="center" wrapText="1"/>
    </xf>
    <xf numFmtId="0" fontId="42" fillId="0" borderId="86" xfId="110" applyFont="1" applyFill="1" applyBorder="1" applyAlignment="1">
      <alignment horizontal="left" vertical="center" wrapText="1"/>
    </xf>
    <xf numFmtId="0" fontId="3" fillId="24" borderId="26" xfId="110" applyFont="1" applyFill="1" applyBorder="1" applyAlignment="1">
      <alignment horizontal="center" vertical="center"/>
    </xf>
    <xf numFmtId="0" fontId="3" fillId="24" borderId="66" xfId="110" applyFont="1" applyFill="1" applyBorder="1" applyAlignment="1">
      <alignment horizontal="center" vertical="center"/>
    </xf>
    <xf numFmtId="0" fontId="3" fillId="24" borderId="67" xfId="110" applyFont="1" applyFill="1" applyBorder="1" applyAlignment="1">
      <alignment horizontal="center" vertical="center"/>
    </xf>
    <xf numFmtId="0" fontId="67" fillId="27" borderId="94" xfId="111" applyFont="1" applyFill="1" applyBorder="1" applyAlignment="1">
      <alignment horizontal="center" vertical="center" wrapText="1"/>
    </xf>
    <xf numFmtId="0" fontId="67" fillId="27" borderId="89" xfId="111" applyFont="1" applyFill="1" applyBorder="1" applyAlignment="1">
      <alignment horizontal="center" vertical="center" wrapText="1"/>
    </xf>
    <xf numFmtId="0" fontId="67" fillId="27" borderId="89" xfId="111" applyFont="1" applyFill="1" applyBorder="1" applyAlignment="1">
      <alignment horizontal="center" vertical="center"/>
    </xf>
    <xf numFmtId="0" fontId="67" fillId="27" borderId="91" xfId="111" applyFont="1" applyFill="1" applyBorder="1" applyAlignment="1">
      <alignment horizontal="center" vertical="center" wrapText="1"/>
    </xf>
    <xf numFmtId="0" fontId="67" fillId="27" borderId="63" xfId="111" applyFont="1" applyFill="1" applyBorder="1" applyAlignment="1">
      <alignment vertical="center"/>
    </xf>
    <xf numFmtId="0" fontId="67" fillId="27" borderId="90" xfId="111" applyFont="1" applyFill="1" applyBorder="1" applyAlignment="1">
      <alignment vertical="center"/>
    </xf>
    <xf numFmtId="0" fontId="67" fillId="27" borderId="77" xfId="111" applyFont="1" applyFill="1" applyBorder="1" applyAlignment="1">
      <alignment horizontal="center" vertical="center" wrapText="1"/>
    </xf>
    <xf numFmtId="0" fontId="67" fillId="27" borderId="21" xfId="111" applyFont="1" applyFill="1" applyBorder="1" applyAlignment="1">
      <alignment horizontal="center" vertical="center" wrapText="1"/>
    </xf>
    <xf numFmtId="0" fontId="67" fillId="27" borderId="21" xfId="111" applyFont="1" applyFill="1" applyBorder="1" applyAlignment="1">
      <alignment horizontal="center" vertical="center"/>
    </xf>
    <xf numFmtId="0" fontId="67" fillId="27" borderId="33" xfId="111" applyFont="1" applyFill="1" applyBorder="1" applyAlignment="1">
      <alignment horizontal="center" vertical="center" wrapText="1"/>
    </xf>
    <xf numFmtId="0" fontId="67" fillId="27" borderId="22" xfId="111" applyFont="1" applyFill="1" applyBorder="1" applyAlignment="1">
      <alignment horizontal="center" vertical="center" wrapText="1"/>
    </xf>
    <xf numFmtId="0" fontId="67" fillId="27" borderId="22" xfId="111" applyFont="1" applyFill="1" applyBorder="1" applyAlignment="1">
      <alignment horizontal="center" vertical="center"/>
    </xf>
    <xf numFmtId="0" fontId="67" fillId="27" borderId="75" xfId="111" applyFont="1" applyFill="1" applyBorder="1" applyAlignment="1">
      <alignment horizontal="center" vertical="center" wrapText="1"/>
    </xf>
    <xf numFmtId="0" fontId="67" fillId="27" borderId="92" xfId="111" applyFont="1" applyFill="1" applyBorder="1" applyAlignment="1">
      <alignment horizontal="center" vertical="center" wrapText="1"/>
    </xf>
    <xf numFmtId="0" fontId="67" fillId="27" borderId="25" xfId="111" applyFont="1" applyFill="1" applyBorder="1" applyAlignment="1">
      <alignment horizontal="center" vertical="center" wrapText="1"/>
    </xf>
    <xf numFmtId="0" fontId="67" fillId="27" borderId="93" xfId="111" applyFont="1" applyFill="1" applyBorder="1" applyAlignment="1">
      <alignment horizontal="center" vertical="center" wrapText="1"/>
    </xf>
    <xf numFmtId="0" fontId="67" fillId="27" borderId="40" xfId="111" applyFont="1" applyFill="1" applyBorder="1" applyAlignment="1">
      <alignment horizontal="center" vertical="center" wrapText="1"/>
    </xf>
  </cellXfs>
  <cellStyles count="131">
    <cellStyle name="20% - 1. jelölőszín" xfId="1"/>
    <cellStyle name="20% - 2. jelölőszín" xfId="2"/>
    <cellStyle name="20% - 3. jelölőszín" xfId="3"/>
    <cellStyle name="20% - 4. jelölőszín" xfId="4"/>
    <cellStyle name="20% - 5. jelölőszín" xfId="5"/>
    <cellStyle name="20% - 6. jelölőszín" xfId="6"/>
    <cellStyle name="20% - Accent1" xfId="7"/>
    <cellStyle name="20% - Accent2" xfId="8"/>
    <cellStyle name="20% - Accent3" xfId="9"/>
    <cellStyle name="20% - Accent4" xfId="10"/>
    <cellStyle name="20% - Accent5" xfId="11"/>
    <cellStyle name="20% - Accent6" xfId="12"/>
    <cellStyle name="20% - Énfasis1" xfId="13"/>
    <cellStyle name="20% - Énfasis2" xfId="14"/>
    <cellStyle name="20% - Énfasis3" xfId="15"/>
    <cellStyle name="20% - Énfasis4" xfId="16"/>
    <cellStyle name="20% - Énfasis5" xfId="17"/>
    <cellStyle name="20% - Énfasis6" xfId="18"/>
    <cellStyle name="40% - 1. jelölőszín" xfId="19"/>
    <cellStyle name="40% - 2. jelölőszín" xfId="20"/>
    <cellStyle name="40% - 3. jelölőszín" xfId="21"/>
    <cellStyle name="40% - 4. jelölőszín" xfId="22"/>
    <cellStyle name="40% - 5. jelölőszín" xfId="23"/>
    <cellStyle name="40% - 6. jelölőszín" xfId="24"/>
    <cellStyle name="40% - Accent1" xfId="25"/>
    <cellStyle name="40% - Accent2" xfId="26"/>
    <cellStyle name="40% - Accent3" xfId="27"/>
    <cellStyle name="40% - Accent4" xfId="28"/>
    <cellStyle name="40% - Accent5" xfId="29"/>
    <cellStyle name="40% - Accent6" xfId="30"/>
    <cellStyle name="40% - Énfasis1" xfId="31"/>
    <cellStyle name="40% - Énfasis2" xfId="32"/>
    <cellStyle name="40% - Énfasis3" xfId="33"/>
    <cellStyle name="40% - Énfasis4" xfId="34"/>
    <cellStyle name="40% - Énfasis5" xfId="35"/>
    <cellStyle name="40% - Énfasis6" xfId="36"/>
    <cellStyle name="60% - 1. jelölőszín" xfId="37"/>
    <cellStyle name="60% - 2. jelölőszín" xfId="38"/>
    <cellStyle name="60% - 3. jelölőszín" xfId="39"/>
    <cellStyle name="60% - 4. jelölőszín" xfId="40"/>
    <cellStyle name="60% - 5. jelölőszín" xfId="41"/>
    <cellStyle name="60% - 6. jelölőszín" xfId="42"/>
    <cellStyle name="60% - Accent1" xfId="43"/>
    <cellStyle name="60% - Accent2" xfId="44"/>
    <cellStyle name="60% - Accent3" xfId="45"/>
    <cellStyle name="60% - Accent4" xfId="46"/>
    <cellStyle name="60% - Accent5" xfId="47"/>
    <cellStyle name="60% - Accent6" xfId="48"/>
    <cellStyle name="60% - Énfasis1" xfId="49"/>
    <cellStyle name="60% - Énfasis2" xfId="50"/>
    <cellStyle name="60% - Énfasis3" xfId="51"/>
    <cellStyle name="60% - Énfasis4" xfId="52"/>
    <cellStyle name="60% - Énfasis5" xfId="53"/>
    <cellStyle name="60% - Énfasis6" xfId="54"/>
    <cellStyle name="Bad" xfId="55"/>
    <cellStyle name="Bevitel" xfId="56"/>
    <cellStyle name="Buena" xfId="57"/>
    <cellStyle name="Calculation" xfId="58"/>
    <cellStyle name="Cálculo" xfId="59"/>
    <cellStyle name="Celda de comprobación" xfId="60"/>
    <cellStyle name="Celda vinculada" xfId="61"/>
    <cellStyle name="Check Cell" xfId="62"/>
    <cellStyle name="Cím" xfId="63"/>
    <cellStyle name="Címsor 1" xfId="64"/>
    <cellStyle name="Címsor 2" xfId="65"/>
    <cellStyle name="Címsor 3" xfId="66"/>
    <cellStyle name="Címsor 4" xfId="67"/>
    <cellStyle name="Ellenőrzőcella" xfId="68"/>
    <cellStyle name="Encabezado 4" xfId="69"/>
    <cellStyle name="Énfasis1" xfId="70"/>
    <cellStyle name="Énfasis2" xfId="71"/>
    <cellStyle name="Énfasis3" xfId="72"/>
    <cellStyle name="Énfasis4" xfId="73"/>
    <cellStyle name="Énfasis5" xfId="74"/>
    <cellStyle name="Énfasis6" xfId="75"/>
    <cellStyle name="Entrada" xfId="76"/>
    <cellStyle name="Explanatory Text" xfId="77"/>
    <cellStyle name="Figyelmeztetés" xfId="78"/>
    <cellStyle name="Good" xfId="79"/>
    <cellStyle name="Heading 1" xfId="80"/>
    <cellStyle name="Heading 2" xfId="81"/>
    <cellStyle name="Heading 3" xfId="82"/>
    <cellStyle name="Heading 4" xfId="83"/>
    <cellStyle name="Hipervínculo" xfId="86" builtinId="8"/>
    <cellStyle name="Hipervínculo 2" xfId="84"/>
    <cellStyle name="Hivatkozott cella" xfId="85"/>
    <cellStyle name="Incorrecto" xfId="87"/>
    <cellStyle name="Input" xfId="88"/>
    <cellStyle name="Jegyzet" xfId="89"/>
    <cellStyle name="Jelölőszín (1)" xfId="90"/>
    <cellStyle name="Jelölőszín (2)" xfId="91"/>
    <cellStyle name="Jelölőszín (3)" xfId="92"/>
    <cellStyle name="Jelölőszín (4)" xfId="93"/>
    <cellStyle name="Jelölőszín (5)" xfId="94"/>
    <cellStyle name="Jelölőszín (6)" xfId="95"/>
    <cellStyle name="Jó" xfId="96"/>
    <cellStyle name="Kimenet" xfId="97"/>
    <cellStyle name="Lien hypertexte 2" xfId="98"/>
    <cellStyle name="Lien hypertexte 3" xfId="99"/>
    <cellStyle name="Linked Cell" xfId="100"/>
    <cellStyle name="Magyarázó szöveg" xfId="101"/>
    <cellStyle name="Neutral" xfId="102"/>
    <cellStyle name="Normal" xfId="0" builtinId="0"/>
    <cellStyle name="Normal 2" xfId="103"/>
    <cellStyle name="Normal 2 2" xfId="104"/>
    <cellStyle name="Normal 2_20091223_1253 Lago_COREP ON ES proposal on SEC templates" xfId="105"/>
    <cellStyle name="Normal 3" xfId="106"/>
    <cellStyle name="Normal 3 2" xfId="107"/>
    <cellStyle name="Normal 3_20091223_1253 Lago_COREP ON ES proposal on SEC templates" xfId="108"/>
    <cellStyle name="Normal_05 STA SEC 2" xfId="109"/>
    <cellStyle name="Normal_17 MKR IM" xfId="110"/>
    <cellStyle name="Normal_MKR" xfId="111"/>
    <cellStyle name="Notas" xfId="112"/>
    <cellStyle name="Note" xfId="113"/>
    <cellStyle name="Összesen" xfId="114"/>
    <cellStyle name="Output" xfId="115"/>
    <cellStyle name="Rossz" xfId="116"/>
    <cellStyle name="Salida" xfId="117"/>
    <cellStyle name="Semleges" xfId="118"/>
    <cellStyle name="Standard_20100106 GL04rev2 Documentation of changes" xfId="119"/>
    <cellStyle name="Standard_GL04_MKR_December 2007" xfId="120"/>
    <cellStyle name="Számítás" xfId="121"/>
    <cellStyle name="Texto de advertencia" xfId="122"/>
    <cellStyle name="Texto explicativo" xfId="123"/>
    <cellStyle name="Title" xfId="124"/>
    <cellStyle name="Título" xfId="125"/>
    <cellStyle name="Título 1" xfId="126"/>
    <cellStyle name="Título 2" xfId="127"/>
    <cellStyle name="Título 3" xfId="128"/>
    <cellStyle name="Título_20091015 DE_Proposed amendments to CR SEC_MKR" xfId="129"/>
    <cellStyle name="Warning Text" xfId="1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P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REP"/>
      <sheetName val="NAVI"/>
      <sheetName val="Cells"/>
      <sheetName val="BASE"/>
      <sheetName val="MC"/>
      <sheetName val="AP"/>
      <sheetName val="AT"/>
      <sheetName val="CG"/>
      <sheetName val="CU"/>
      <sheetName val="EC"/>
      <sheetName val="GA"/>
      <sheetName val="IU"/>
      <sheetName val="PI"/>
      <sheetName val="PO"/>
      <sheetName val="RT"/>
      <sheetName val="SE"/>
      <sheetName val="TI"/>
      <sheetName val="TR"/>
      <sheetName val="Map"/>
    </sheetNames>
    <sheetDataSet>
      <sheetData sheetId="0" refreshError="1"/>
      <sheetData sheetId="1" refreshError="1"/>
      <sheetData sheetId="2" refreshError="1"/>
      <sheetData sheetId="3">
        <row r="2">
          <cell r="A2" t="str">
            <v>[DPM.xlsx]BASE!E2</v>
          </cell>
        </row>
      </sheetData>
      <sheetData sheetId="4">
        <row r="2">
          <cell r="A2" t="str">
            <v>[DPM.xlsx]MC!E2</v>
          </cell>
        </row>
      </sheetData>
      <sheetData sheetId="5">
        <row r="3">
          <cell r="A3" t="str">
            <v>[DPM.xlsx]AP!E3</v>
          </cell>
        </row>
        <row r="31">
          <cell r="A31" t="str">
            <v>[DPM.xlsx]AP!E31</v>
          </cell>
        </row>
        <row r="32">
          <cell r="A32" t="str">
            <v>[DPM.xlsx]AP!E32</v>
          </cell>
        </row>
        <row r="33">
          <cell r="A33" t="str">
            <v>[DPM.xlsx]AP!E33</v>
          </cell>
        </row>
        <row r="34">
          <cell r="A34" t="str">
            <v>[DPM.xlsx]AP!E34</v>
          </cell>
        </row>
        <row r="35">
          <cell r="A35" t="str">
            <v>[DPM.xlsx]AP!E35</v>
          </cell>
        </row>
        <row r="36">
          <cell r="A36" t="str">
            <v>[DPM.xlsx]AP!E36</v>
          </cell>
        </row>
        <row r="37">
          <cell r="A37" t="str">
            <v>[DPM.xlsx]AP!E37</v>
          </cell>
        </row>
        <row r="38">
          <cell r="A38" t="str">
            <v>[DPM.xlsx]AP!E38</v>
          </cell>
        </row>
        <row r="39">
          <cell r="A39" t="str">
            <v>[DPM.xlsx]AP!E39</v>
          </cell>
        </row>
        <row r="40">
          <cell r="A40" t="str">
            <v>[DPM.xlsx]AP!E40</v>
          </cell>
        </row>
        <row r="41">
          <cell r="A41" t="str">
            <v>[DPM.xlsx]AP!E41</v>
          </cell>
        </row>
        <row r="42">
          <cell r="A42" t="str">
            <v>[DPM.xlsx]AP!E42</v>
          </cell>
        </row>
        <row r="43">
          <cell r="A43" t="str">
            <v>[DPM.xlsx]AP!E43</v>
          </cell>
        </row>
        <row r="45">
          <cell r="A45" t="str">
            <v>[DPM.xlsx]AP!E45</v>
          </cell>
        </row>
        <row r="46">
          <cell r="A46" t="str">
            <v>[DPM.xlsx]AP!E46</v>
          </cell>
        </row>
        <row r="47">
          <cell r="A47" t="str">
            <v>[DPM.xlsx]AP!E47</v>
          </cell>
        </row>
        <row r="48">
          <cell r="A48" t="str">
            <v>[DPM.xlsx]AP!E48</v>
          </cell>
        </row>
        <row r="49">
          <cell r="A49" t="str">
            <v>[DPM.xlsx]AP!E49</v>
          </cell>
        </row>
        <row r="50">
          <cell r="A50" t="str">
            <v>[DPM.xlsx]AP!E50</v>
          </cell>
        </row>
        <row r="51">
          <cell r="A51" t="str">
            <v>[DPM.xlsx]AP!E51</v>
          </cell>
        </row>
        <row r="52">
          <cell r="A52" t="str">
            <v>[DPM.xlsx]AP!E52</v>
          </cell>
        </row>
        <row r="56">
          <cell r="A56" t="str">
            <v>[DPM.xlsx]AP!E56</v>
          </cell>
        </row>
        <row r="57">
          <cell r="A57" t="str">
            <v>[DPM.xlsx]AP!E57</v>
          </cell>
        </row>
        <row r="58">
          <cell r="A58" t="str">
            <v>[DPM.xlsx]AP!E58</v>
          </cell>
        </row>
        <row r="59">
          <cell r="A59" t="str">
            <v>[DPM.xlsx]AP!E59</v>
          </cell>
        </row>
        <row r="60">
          <cell r="A60" t="str">
            <v>[DPM.xlsx]AP!E60</v>
          </cell>
        </row>
        <row r="61">
          <cell r="A61" t="str">
            <v>[DPM.xlsx]AP!E61</v>
          </cell>
        </row>
        <row r="62">
          <cell r="A62" t="str">
            <v>[DPM.xlsx]AP!E62</v>
          </cell>
        </row>
        <row r="64">
          <cell r="A64" t="str">
            <v>[DPM.xlsx]AP!E64</v>
          </cell>
        </row>
        <row r="65">
          <cell r="A65" t="str">
            <v>[DPM.xlsx]AP!E65</v>
          </cell>
        </row>
        <row r="66">
          <cell r="A66" t="str">
            <v>[DPM.xlsx]AP!E66</v>
          </cell>
        </row>
        <row r="67">
          <cell r="A67" t="str">
            <v>[DPM.xlsx]AP!E67</v>
          </cell>
        </row>
        <row r="68">
          <cell r="A68" t="str">
            <v>[DPM.xlsx]AP!E68</v>
          </cell>
        </row>
        <row r="69">
          <cell r="A69" t="str">
            <v>[DPM.xlsx]AP!E69</v>
          </cell>
        </row>
        <row r="70">
          <cell r="A70" t="str">
            <v>[DPM.xlsx]AP!E70</v>
          </cell>
        </row>
        <row r="71">
          <cell r="A71" t="str">
            <v>[DPM.xlsx]AP!E71</v>
          </cell>
        </row>
        <row r="72">
          <cell r="A72" t="str">
            <v>[DPM.xlsx]AP!E72</v>
          </cell>
        </row>
        <row r="73">
          <cell r="A73" t="str">
            <v>[DPM.xlsx]AP!E73</v>
          </cell>
        </row>
        <row r="74">
          <cell r="A74" t="str">
            <v>[DPM.xlsx]AP!E74</v>
          </cell>
        </row>
        <row r="75">
          <cell r="A75" t="str">
            <v>[DPM.xlsx]AP!E75</v>
          </cell>
        </row>
        <row r="76">
          <cell r="A76" t="str">
            <v>[DPM.xlsx]AP!E76</v>
          </cell>
        </row>
        <row r="78">
          <cell r="A78" t="str">
            <v>[DPM.xlsx]AP!E78</v>
          </cell>
        </row>
        <row r="79">
          <cell r="A79" t="str">
            <v>[DPM.xlsx]AP!E79</v>
          </cell>
        </row>
        <row r="80">
          <cell r="A80" t="str">
            <v>[DPM.xlsx]AP!E80</v>
          </cell>
        </row>
      </sheetData>
      <sheetData sheetId="6">
        <row r="6">
          <cell r="A6" t="str">
            <v>[DPM.xlsx]AT!E6</v>
          </cell>
        </row>
        <row r="51">
          <cell r="A51" t="str">
            <v>[DPM.xlsx]AT!E51</v>
          </cell>
        </row>
        <row r="52">
          <cell r="A52" t="str">
            <v>[DPM.xlsx]AT!E52</v>
          </cell>
        </row>
        <row r="53">
          <cell r="A53" t="str">
            <v>[DPM.xlsx]AT!E53</v>
          </cell>
        </row>
        <row r="54">
          <cell r="A54" t="str">
            <v>[DPM.xlsx]AT!E54</v>
          </cell>
        </row>
        <row r="55">
          <cell r="A55" t="str">
            <v>[DPM.xlsx]AT!E55</v>
          </cell>
        </row>
        <row r="56">
          <cell r="A56" t="str">
            <v>[DPM.xlsx]AT!E56</v>
          </cell>
        </row>
        <row r="57">
          <cell r="A57" t="str">
            <v>[DPM.xlsx]AT!E57</v>
          </cell>
        </row>
        <row r="58">
          <cell r="A58" t="str">
            <v>[DPM.xlsx]AT!E58</v>
          </cell>
        </row>
        <row r="59">
          <cell r="A59" t="str">
            <v>[DPM.xlsx]AT!E59</v>
          </cell>
        </row>
        <row r="60">
          <cell r="A60" t="str">
            <v>[DPM.xlsx]AT!E60</v>
          </cell>
        </row>
        <row r="61">
          <cell r="A61" t="str">
            <v>[DPM.xlsx]AT!E61</v>
          </cell>
        </row>
        <row r="62">
          <cell r="A62" t="str">
            <v>[DPM.xlsx]AT!E62</v>
          </cell>
        </row>
        <row r="63">
          <cell r="A63" t="str">
            <v>[DPM.xlsx]AT!E63</v>
          </cell>
        </row>
        <row r="64">
          <cell r="A64" t="str">
            <v>[DPM.xlsx]AT!E64</v>
          </cell>
        </row>
        <row r="65">
          <cell r="A65" t="str">
            <v>[DPM.xlsx]AT!E65</v>
          </cell>
        </row>
        <row r="66">
          <cell r="A66" t="str">
            <v>[DPM.xlsx]AT!E66</v>
          </cell>
        </row>
        <row r="67">
          <cell r="A67" t="str">
            <v>[DPM.xlsx]AT!E67</v>
          </cell>
        </row>
        <row r="68">
          <cell r="A68" t="str">
            <v>[DPM.xlsx]AT!E68</v>
          </cell>
        </row>
      </sheetData>
      <sheetData sheetId="7">
        <row r="3">
          <cell r="F3" t="str">
            <v>Total</v>
          </cell>
        </row>
      </sheetData>
      <sheetData sheetId="8">
        <row r="3">
          <cell r="A3" t="str">
            <v>[DPM.xlsx]CU!E3</v>
          </cell>
        </row>
        <row r="5">
          <cell r="A5" t="str">
            <v>[DPM.xlsx]CU!E5</v>
          </cell>
        </row>
        <row r="6">
          <cell r="A6" t="str">
            <v>[DPM.xlsx]CU!E6</v>
          </cell>
        </row>
        <row r="7">
          <cell r="A7" t="str">
            <v>[DPM.xlsx]CU!E7</v>
          </cell>
        </row>
        <row r="8">
          <cell r="A8" t="str">
            <v>[DPM.xlsx]CU!E8</v>
          </cell>
        </row>
        <row r="9">
          <cell r="A9" t="str">
            <v>[DPM.xlsx]CU!E9</v>
          </cell>
        </row>
        <row r="10">
          <cell r="A10" t="str">
            <v>[DPM.xlsx]CU!E10</v>
          </cell>
        </row>
        <row r="11">
          <cell r="A11" t="str">
            <v>[DPM.xlsx]CU!E11</v>
          </cell>
        </row>
        <row r="12">
          <cell r="A12" t="str">
            <v>[DPM.xlsx]CU!E12</v>
          </cell>
        </row>
        <row r="13">
          <cell r="A13" t="str">
            <v>[DPM.xlsx]CU!E13</v>
          </cell>
        </row>
        <row r="14">
          <cell r="A14" t="str">
            <v>[DPM.xlsx]CU!E14</v>
          </cell>
        </row>
      </sheetData>
      <sheetData sheetId="9">
        <row r="2">
          <cell r="A2" t="str">
            <v>[DPM.xlsx]EC!E2</v>
          </cell>
        </row>
      </sheetData>
      <sheetData sheetId="10">
        <row r="2">
          <cell r="A2" t="str">
            <v>[DPM.xlsx]GA!E2</v>
          </cell>
        </row>
      </sheetData>
      <sheetData sheetId="11">
        <row r="5">
          <cell r="A5" t="str">
            <v>[DPM.xlsx]IU!E5</v>
          </cell>
        </row>
      </sheetData>
      <sheetData sheetId="12">
        <row r="2">
          <cell r="A2" t="str">
            <v>[DPM.xlsx]PI!E2</v>
          </cell>
        </row>
      </sheetData>
      <sheetData sheetId="13">
        <row r="4">
          <cell r="A4" t="str">
            <v>[DPM.xlsx]PO!E4</v>
          </cell>
        </row>
      </sheetData>
      <sheetData sheetId="14">
        <row r="3">
          <cell r="A3" t="str">
            <v>[DPM.xlsx]RT!E3</v>
          </cell>
        </row>
        <row r="4">
          <cell r="A4" t="str">
            <v>[DPM.xlsx]RT!E4</v>
          </cell>
        </row>
        <row r="5">
          <cell r="A5" t="str">
            <v>[DPM.xlsx]RT!E5</v>
          </cell>
        </row>
        <row r="6">
          <cell r="A6" t="str">
            <v>[DPM.xlsx]RT!E6</v>
          </cell>
        </row>
        <row r="7">
          <cell r="A7" t="str">
            <v>[DPM.xlsx]RT!E7</v>
          </cell>
        </row>
        <row r="8">
          <cell r="A8" t="str">
            <v>[DPM.xlsx]RT!E8</v>
          </cell>
        </row>
        <row r="9">
          <cell r="A9" t="str">
            <v>[DPM.xlsx]RT!E9</v>
          </cell>
        </row>
        <row r="10">
          <cell r="A10" t="str">
            <v>[DPM.xlsx]RT!E10</v>
          </cell>
        </row>
      </sheetData>
      <sheetData sheetId="15">
        <row r="4">
          <cell r="A4" t="str">
            <v>[DPM.xlsx]SE!E4</v>
          </cell>
        </row>
      </sheetData>
      <sheetData sheetId="16">
        <row r="4">
          <cell r="A4" t="str">
            <v>[DPM.xlsx]TI!E4</v>
          </cell>
        </row>
        <row r="5">
          <cell r="A5" t="str">
            <v>[DPM.xlsx]TI!E5</v>
          </cell>
        </row>
        <row r="6">
          <cell r="A6" t="str">
            <v>[DPM.xlsx]TI!E6</v>
          </cell>
        </row>
        <row r="7">
          <cell r="A7" t="str">
            <v>[DPM.xlsx]TI!E7</v>
          </cell>
        </row>
        <row r="8">
          <cell r="A8" t="str">
            <v>[DPM.xlsx]TI!E8</v>
          </cell>
        </row>
        <row r="9">
          <cell r="A9" t="str">
            <v>[DPM.xlsx]TI!E9</v>
          </cell>
        </row>
        <row r="10">
          <cell r="A10" t="str">
            <v>[DPM.xlsx]TI!E10</v>
          </cell>
        </row>
        <row r="11">
          <cell r="A11" t="str">
            <v>[DPM.xlsx]TI!E11</v>
          </cell>
        </row>
        <row r="12">
          <cell r="A12" t="str">
            <v>[DPM.xlsx]TI!E12</v>
          </cell>
        </row>
        <row r="13">
          <cell r="A13" t="str">
            <v>[DPM.xlsx]TI!E13</v>
          </cell>
        </row>
        <row r="14">
          <cell r="A14" t="str">
            <v>[DPM.xlsx]TI!E14</v>
          </cell>
        </row>
        <row r="15">
          <cell r="A15" t="str">
            <v>[DPM.xlsx]TI!E15</v>
          </cell>
        </row>
        <row r="16">
          <cell r="A16" t="str">
            <v>[DPM.xlsx]TI!E16</v>
          </cell>
        </row>
        <row r="17">
          <cell r="A17" t="str">
            <v>[DPM.xlsx]TI!E17</v>
          </cell>
        </row>
        <row r="18">
          <cell r="A18" t="str">
            <v>[DPM.xlsx]TI!E18</v>
          </cell>
        </row>
        <row r="19">
          <cell r="A19" t="str">
            <v>[DPM.xlsx]TI!E19</v>
          </cell>
        </row>
        <row r="20">
          <cell r="A20" t="str">
            <v>[DPM.xlsx]TI!E20</v>
          </cell>
        </row>
        <row r="21">
          <cell r="A21" t="str">
            <v>[DPM.xlsx]TI!E21</v>
          </cell>
        </row>
        <row r="23">
          <cell r="A23" t="str">
            <v>[DPM.xlsx]TI!E23</v>
          </cell>
        </row>
        <row r="24">
          <cell r="A24" t="str">
            <v>[DPM.xlsx]TI!E24</v>
          </cell>
        </row>
        <row r="25">
          <cell r="A25" t="str">
            <v>[DPM.xlsx]TI!E25</v>
          </cell>
        </row>
        <row r="27">
          <cell r="A27" t="str">
            <v>[DPM.xlsx]TI!E27</v>
          </cell>
        </row>
        <row r="28">
          <cell r="A28" t="str">
            <v>[DPM.xlsx]TI!E28</v>
          </cell>
        </row>
        <row r="29">
          <cell r="A29" t="str">
            <v>[DPM.xlsx]TI!E29</v>
          </cell>
        </row>
      </sheetData>
      <sheetData sheetId="17">
        <row r="2">
          <cell r="A2" t="str">
            <v>[DPM.xlsx]TR!E2</v>
          </cell>
        </row>
        <row r="5">
          <cell r="A5" t="str">
            <v>[DPM.xlsx]TR!E5</v>
          </cell>
        </row>
      </sheetData>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tabColor indexed="10"/>
    <pageSetUpPr fitToPage="1"/>
  </sheetPr>
  <dimension ref="B2:M11"/>
  <sheetViews>
    <sheetView zoomScaleNormal="100" zoomScaleSheetLayoutView="75" workbookViewId="0">
      <selection activeCell="G26" sqref="G26"/>
    </sheetView>
  </sheetViews>
  <sheetFormatPr baseColWidth="10" defaultColWidth="9.140625" defaultRowHeight="12.75"/>
  <cols>
    <col min="1" max="2" width="9.140625" style="1" customWidth="1"/>
    <col min="3" max="3" width="2.7109375" style="1" customWidth="1"/>
    <col min="4" max="4" width="88.5703125" style="1" customWidth="1"/>
    <col min="5" max="16384" width="9.140625" style="1"/>
  </cols>
  <sheetData>
    <row r="2" spans="2:13">
      <c r="B2" s="445" t="s">
        <v>317</v>
      </c>
      <c r="C2" s="445"/>
      <c r="D2" s="445"/>
    </row>
    <row r="4" spans="2:13">
      <c r="B4" s="193"/>
      <c r="D4" s="1" t="s">
        <v>154</v>
      </c>
    </row>
    <row r="6" spans="2:13">
      <c r="B6" s="188"/>
      <c r="D6" s="194" t="s">
        <v>155</v>
      </c>
    </row>
    <row r="8" spans="2:13">
      <c r="B8" s="304"/>
      <c r="D8" s="1" t="s">
        <v>80</v>
      </c>
      <c r="E8" s="195"/>
      <c r="F8" s="195"/>
      <c r="G8" s="195"/>
      <c r="H8" s="195"/>
      <c r="I8" s="195"/>
      <c r="J8" s="195"/>
      <c r="K8" s="195"/>
      <c r="L8" s="195"/>
      <c r="M8" s="195"/>
    </row>
    <row r="10" spans="2:13">
      <c r="B10" s="196"/>
      <c r="E10" s="195"/>
      <c r="F10" s="195"/>
      <c r="G10" s="195"/>
      <c r="H10" s="195"/>
      <c r="I10" s="195"/>
      <c r="J10" s="195"/>
      <c r="K10" s="195"/>
      <c r="L10" s="195"/>
      <c r="M10" s="195"/>
    </row>
    <row r="11" spans="2:13">
      <c r="B11" s="196"/>
      <c r="E11" s="195"/>
      <c r="F11" s="195"/>
      <c r="G11" s="195"/>
      <c r="H11" s="195"/>
      <c r="I11" s="195"/>
      <c r="J11" s="195"/>
      <c r="K11" s="195"/>
      <c r="L11" s="195"/>
      <c r="M11" s="195"/>
    </row>
  </sheetData>
  <mergeCells count="1">
    <mergeCell ref="B2:D2"/>
  </mergeCells>
  <phoneticPr fontId="36" type="noConversion"/>
  <pageMargins left="0.74803149606299213" right="0.74803149606299213" top="0.98425196850393704" bottom="0.98425196850393704" header="0.51181102362204722" footer="0.51181102362204722"/>
  <pageSetup paperSize="9" scale="78"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sheetPr codeName="Hoja7" enableFormatConditionsCalculation="0">
    <pageSetUpPr fitToPage="1"/>
  </sheetPr>
  <dimension ref="A1:O19"/>
  <sheetViews>
    <sheetView zoomScale="75" workbookViewId="0"/>
  </sheetViews>
  <sheetFormatPr baseColWidth="10" defaultColWidth="9.140625" defaultRowHeight="12.75"/>
  <cols>
    <col min="1" max="1" width="1.140625" style="116" customWidth="1"/>
    <col min="2" max="2" width="10.7109375" style="116" customWidth="1"/>
    <col min="3" max="3" width="16.42578125" style="116" customWidth="1"/>
    <col min="4" max="4" width="31" style="116" customWidth="1"/>
    <col min="5" max="5" width="28.42578125" style="116" customWidth="1"/>
    <col min="6" max="6" width="25.85546875" style="116" customWidth="1"/>
    <col min="7" max="7" width="27.7109375" style="116" customWidth="1"/>
    <col min="8" max="8" width="30.28515625" style="116" customWidth="1"/>
    <col min="9" max="9" width="30.5703125" style="116" customWidth="1"/>
    <col min="10" max="10" width="27.5703125" style="116" customWidth="1"/>
    <col min="11" max="11" width="22" style="116" customWidth="1"/>
    <col min="12" max="16384" width="9.140625" style="116"/>
  </cols>
  <sheetData>
    <row r="1" spans="1:15">
      <c r="A1" s="115"/>
      <c r="B1" s="115"/>
    </row>
    <row r="2" spans="1:15" ht="25.5" customHeight="1">
      <c r="C2" s="117" t="s">
        <v>149</v>
      </c>
      <c r="D2" s="533" t="s">
        <v>150</v>
      </c>
      <c r="E2" s="533"/>
      <c r="F2" s="533"/>
      <c r="G2" s="533"/>
      <c r="H2" s="533"/>
      <c r="I2" s="533"/>
      <c r="J2" s="533"/>
      <c r="K2" s="533"/>
    </row>
    <row r="3" spans="1:15" ht="25.5" customHeight="1" thickBot="1">
      <c r="C3" s="118"/>
      <c r="D3" s="119"/>
      <c r="E3" s="119"/>
      <c r="F3" s="119"/>
      <c r="G3" s="119"/>
      <c r="H3" s="119"/>
      <c r="I3" s="119"/>
      <c r="J3" s="120"/>
    </row>
    <row r="4" spans="1:15" ht="44.25" customHeight="1">
      <c r="B4" s="531"/>
      <c r="C4" s="534"/>
      <c r="D4" s="535"/>
      <c r="E4" s="538" t="str">
        <f ca="1" xml:space="preserve"> INDIRECT([3]AT!$A$63)</f>
        <v>Multiplication factor x Average of previous 60 working days VaR</v>
      </c>
      <c r="F4" s="540" t="str">
        <f ca="1" xml:space="preserve"> INDIRECT([3]AT!$A$64)</f>
        <v>Previous day VaR</v>
      </c>
      <c r="G4" s="538" t="str">
        <f ca="1" xml:space="preserve"> INDIRECT([3]AT!$A$65)</f>
        <v>Specific risk surcharge</v>
      </c>
      <c r="H4" s="538" t="str">
        <f ca="1" xml:space="preserve"> INDIRECT([3]AT!$A$66)</f>
        <v>Incremental default risk surcharge</v>
      </c>
      <c r="I4" s="540" t="str">
        <f ca="1" xml:space="preserve"> INDIRECT([3]AT!$A$51)</f>
        <v>Capital requirements</v>
      </c>
      <c r="J4" s="542" t="s">
        <v>17</v>
      </c>
      <c r="K4" s="543"/>
    </row>
    <row r="5" spans="1:15" ht="76.5" customHeight="1">
      <c r="B5" s="532"/>
      <c r="C5" s="536"/>
      <c r="D5" s="537"/>
      <c r="E5" s="539"/>
      <c r="F5" s="541"/>
      <c r="G5" s="539"/>
      <c r="H5" s="539"/>
      <c r="I5" s="539"/>
      <c r="J5" s="287" t="str">
        <f ca="1" xml:space="preserve"> INDIRECT([3]AT!$A$67)</f>
        <v>Number of overshootings during previous 250 working days</v>
      </c>
      <c r="K5" s="288" t="str">
        <f ca="1" xml:space="preserve"> INDIRECT([3]AT!$A$68)</f>
        <v xml:space="preserve">Multiplication factor  </v>
      </c>
    </row>
    <row r="6" spans="1:15" ht="43.5" customHeight="1" thickBot="1">
      <c r="B6" s="379"/>
      <c r="C6" s="368"/>
      <c r="D6" s="364"/>
      <c r="E6" s="365" t="s">
        <v>158</v>
      </c>
      <c r="F6" s="366" t="s">
        <v>159</v>
      </c>
      <c r="G6" s="366" t="s">
        <v>160</v>
      </c>
      <c r="H6" s="366" t="s">
        <v>161</v>
      </c>
      <c r="I6" s="366" t="s">
        <v>313</v>
      </c>
      <c r="J6" s="366" t="s">
        <v>163</v>
      </c>
      <c r="K6" s="367" t="s">
        <v>164</v>
      </c>
      <c r="L6" s="121"/>
      <c r="M6" s="121"/>
      <c r="N6" s="121"/>
      <c r="O6" s="121"/>
    </row>
    <row r="7" spans="1:15" ht="35.1" customHeight="1" thickBot="1">
      <c r="B7" s="441" t="s">
        <v>319</v>
      </c>
      <c r="C7" s="544" t="str">
        <f ca="1">INDIRECT([3]RT!$A$3)</f>
        <v>Total Positions</v>
      </c>
      <c r="D7" s="545"/>
      <c r="E7" s="122"/>
      <c r="F7" s="123"/>
      <c r="G7" s="123"/>
      <c r="H7" s="123"/>
      <c r="I7" s="124" t="s">
        <v>318</v>
      </c>
      <c r="J7" s="125"/>
      <c r="K7" s="126"/>
    </row>
    <row r="8" spans="1:15" ht="65.25" customHeight="1">
      <c r="B8" s="440"/>
      <c r="C8" s="548" t="str">
        <f ca="1">INDIRECT([3]RT!$A$4)</f>
        <v>Memorandum items: breakdown of market risk</v>
      </c>
      <c r="D8" s="549"/>
      <c r="E8" s="127"/>
      <c r="F8" s="127"/>
      <c r="G8" s="128"/>
      <c r="H8" s="128"/>
      <c r="I8" s="128"/>
      <c r="J8" s="180"/>
      <c r="K8" s="129"/>
      <c r="L8" s="130"/>
      <c r="M8" s="130"/>
      <c r="N8" s="130"/>
    </row>
    <row r="9" spans="1:15" ht="55.5" customHeight="1">
      <c r="B9" s="442" t="s">
        <v>320</v>
      </c>
      <c r="C9" s="546" t="str">
        <f ca="1">"1 " &amp; INDIRECT([3]RT!$A$5)</f>
        <v>1 Trade debt instruments</v>
      </c>
      <c r="D9" s="547"/>
      <c r="E9" s="131"/>
      <c r="F9" s="131"/>
      <c r="G9" s="181"/>
      <c r="H9" s="132"/>
      <c r="I9" s="128"/>
      <c r="J9" s="180"/>
      <c r="K9" s="129"/>
      <c r="L9" s="130"/>
      <c r="M9" s="130"/>
      <c r="N9" s="130"/>
    </row>
    <row r="10" spans="1:15" ht="35.1" customHeight="1">
      <c r="B10" s="442" t="s">
        <v>321</v>
      </c>
      <c r="C10" s="546" t="str">
        <f ca="1">"1.1 " &amp; INDIRECT([3]RT!$A$6) &amp; " - " &amp; INDIRECT([3]AP!$A$79)</f>
        <v>1.1 TDI - General risk</v>
      </c>
      <c r="D10" s="547"/>
      <c r="E10" s="131"/>
      <c r="F10" s="131"/>
      <c r="G10" s="128"/>
      <c r="H10" s="128"/>
      <c r="I10" s="128"/>
      <c r="J10" s="180"/>
      <c r="K10" s="129"/>
      <c r="L10" s="130"/>
      <c r="M10" s="130"/>
      <c r="N10" s="130"/>
    </row>
    <row r="11" spans="1:15" ht="35.1" customHeight="1">
      <c r="B11" s="442" t="s">
        <v>322</v>
      </c>
      <c r="C11" s="546" t="str">
        <f ca="1">"1.2 " &amp; INDIRECT([3]RT!$A$6) &amp; " - " &amp;  INDIRECT([3]AP!$A$80)</f>
        <v>1.2 TDI - Specific risk</v>
      </c>
      <c r="D11" s="547"/>
      <c r="E11" s="131"/>
      <c r="F11" s="131"/>
      <c r="G11" s="128"/>
      <c r="H11" s="128"/>
      <c r="I11" s="128"/>
      <c r="J11" s="180"/>
      <c r="K11" s="129"/>
      <c r="L11" s="130"/>
      <c r="M11" s="130"/>
      <c r="N11" s="130"/>
    </row>
    <row r="12" spans="1:15" ht="35.1" customHeight="1">
      <c r="B12" s="442" t="s">
        <v>323</v>
      </c>
      <c r="C12" s="546" t="str">
        <f ca="1">"2 " &amp; INDIRECT([3]RT!$A$7)</f>
        <v>2 Equities</v>
      </c>
      <c r="D12" s="547"/>
      <c r="E12" s="131"/>
      <c r="F12" s="131"/>
      <c r="G12" s="132"/>
      <c r="H12" s="132"/>
      <c r="I12" s="128"/>
      <c r="J12" s="180"/>
      <c r="K12" s="129"/>
      <c r="L12" s="130"/>
      <c r="M12" s="130"/>
      <c r="N12" s="130"/>
    </row>
    <row r="13" spans="1:15" ht="35.1" customHeight="1">
      <c r="B13" s="442" t="s">
        <v>324</v>
      </c>
      <c r="C13" s="546" t="str">
        <f ca="1">"2.1 " &amp; INDIRECT([3]RT!$A$8) &amp; " - " &amp; INDIRECT([3]AP!$A$79)</f>
        <v>2.1 Equities - General risk</v>
      </c>
      <c r="D13" s="547"/>
      <c r="E13" s="131"/>
      <c r="F13" s="131"/>
      <c r="G13" s="128"/>
      <c r="H13" s="128"/>
      <c r="I13" s="128"/>
      <c r="J13" s="182"/>
      <c r="K13" s="133"/>
    </row>
    <row r="14" spans="1:15" ht="35.1" customHeight="1">
      <c r="B14" s="442" t="s">
        <v>325</v>
      </c>
      <c r="C14" s="546" t="str">
        <f ca="1">"2.2 " &amp; INDIRECT([3]RT!$A$8) &amp; " - " &amp; INDIRECT([3]AP!$A$80)</f>
        <v>2.2 Equities - Specific risk</v>
      </c>
      <c r="D14" s="547"/>
      <c r="E14" s="134"/>
      <c r="F14" s="131"/>
      <c r="G14" s="128"/>
      <c r="H14" s="128"/>
      <c r="I14" s="128"/>
      <c r="J14" s="182"/>
      <c r="K14" s="133"/>
    </row>
    <row r="15" spans="1:15" ht="35.1" customHeight="1">
      <c r="B15" s="442" t="s">
        <v>326</v>
      </c>
      <c r="C15" s="546" t="str">
        <f ca="1">"3 " &amp; INDIRECT([3]RT!$A$9)</f>
        <v>3 Foreign Exchange</v>
      </c>
      <c r="D15" s="547"/>
      <c r="E15" s="131"/>
      <c r="F15" s="131"/>
      <c r="G15" s="128"/>
      <c r="H15" s="128"/>
      <c r="I15" s="128"/>
      <c r="J15" s="182"/>
      <c r="K15" s="133"/>
    </row>
    <row r="16" spans="1:15" ht="35.1" customHeight="1">
      <c r="B16" s="442" t="s">
        <v>327</v>
      </c>
      <c r="C16" s="546" t="str">
        <f ca="1">"4 " &amp; INDIRECT([3]RT!$A$10)</f>
        <v>4 Commodity</v>
      </c>
      <c r="D16" s="547"/>
      <c r="E16" s="131"/>
      <c r="F16" s="131"/>
      <c r="G16" s="128"/>
      <c r="H16" s="128"/>
      <c r="I16" s="128"/>
      <c r="J16" s="182"/>
      <c r="K16" s="133"/>
    </row>
    <row r="17" spans="2:11" ht="43.5" customHeight="1">
      <c r="B17" s="442" t="s">
        <v>328</v>
      </c>
      <c r="C17" s="546" t="str">
        <f ca="1">"5 " &amp; INDIRECT([3]AP!$A$78) &amp; " " &amp; INDIRECT([3]AP!$A$79)</f>
        <v>5 Total amount for General risk</v>
      </c>
      <c r="D17" s="547"/>
      <c r="E17" s="131"/>
      <c r="F17" s="131"/>
      <c r="G17" s="128"/>
      <c r="H17" s="128"/>
      <c r="I17" s="128"/>
      <c r="J17" s="182"/>
      <c r="K17" s="133"/>
    </row>
    <row r="18" spans="2:11" ht="35.1" customHeight="1" thickBot="1">
      <c r="B18" s="443" t="s">
        <v>329</v>
      </c>
      <c r="C18" s="550" t="str">
        <f ca="1">"6  " &amp; INDIRECT([3]AP!$A$78) &amp; " " &amp; INDIRECT([3]AP!$A$80)</f>
        <v>6  Total amount for Specific risk</v>
      </c>
      <c r="D18" s="551"/>
      <c r="E18" s="135"/>
      <c r="F18" s="135"/>
      <c r="G18" s="183"/>
      <c r="H18" s="136"/>
      <c r="I18" s="137"/>
      <c r="J18" s="184"/>
      <c r="K18" s="138"/>
    </row>
    <row r="19" spans="2:11" ht="20.25" customHeight="1">
      <c r="D19" s="139"/>
      <c r="E19" s="140"/>
      <c r="F19" s="141"/>
      <c r="G19" s="141"/>
      <c r="H19" s="141"/>
      <c r="I19" s="141"/>
    </row>
  </sheetData>
  <mergeCells count="21">
    <mergeCell ref="C17:D17"/>
    <mergeCell ref="C18:D18"/>
    <mergeCell ref="C13:D13"/>
    <mergeCell ref="C14:D14"/>
    <mergeCell ref="C15:D15"/>
    <mergeCell ref="C16:D16"/>
    <mergeCell ref="C7:D7"/>
    <mergeCell ref="C11:D11"/>
    <mergeCell ref="C12:D12"/>
    <mergeCell ref="C8:D8"/>
    <mergeCell ref="C9:D9"/>
    <mergeCell ref="C10:D10"/>
    <mergeCell ref="B4:B5"/>
    <mergeCell ref="D2:K2"/>
    <mergeCell ref="C4:D5"/>
    <mergeCell ref="E4:E5"/>
    <mergeCell ref="F4:F5"/>
    <mergeCell ref="G4:G5"/>
    <mergeCell ref="H4:H5"/>
    <mergeCell ref="I4:I5"/>
    <mergeCell ref="J4:K4"/>
  </mergeCells>
  <phoneticPr fontId="36" type="noConversion"/>
  <printOptions horizontalCentered="1" verticalCentered="1"/>
  <pageMargins left="0.74803149606299213" right="0.74803149606299213" top="0.98425196850393704" bottom="0.98425196850393704" header="0.51181102362204722" footer="0.51181102362204722"/>
  <pageSetup paperSize="9" scale="49" orientation="landscape" r:id="rId1"/>
  <headerFooter alignWithMargins="0">
    <oddHeader>&amp;C&amp;40&amp;U&amp;A</oddHeader>
  </headerFooter>
</worksheet>
</file>

<file path=xl/worksheets/sheet11.xml><?xml version="1.0" encoding="utf-8"?>
<worksheet xmlns="http://schemas.openxmlformats.org/spreadsheetml/2006/main" xmlns:r="http://schemas.openxmlformats.org/officeDocument/2006/relationships">
  <sheetPr codeName="Hoja8">
    <pageSetUpPr fitToPage="1"/>
  </sheetPr>
  <dimension ref="A1:E24"/>
  <sheetViews>
    <sheetView topLeftCell="A4" workbookViewId="0">
      <selection activeCell="D24" sqref="D24"/>
    </sheetView>
  </sheetViews>
  <sheetFormatPr baseColWidth="10" defaultColWidth="9.140625" defaultRowHeight="12.75"/>
  <cols>
    <col min="1" max="1" width="3" style="345" customWidth="1"/>
    <col min="2" max="2" width="8.28515625" style="345" customWidth="1"/>
    <col min="3" max="3" width="68" style="345" customWidth="1"/>
    <col min="4" max="4" width="93.140625" style="346" customWidth="1"/>
    <col min="5" max="16384" width="9.140625" style="345"/>
  </cols>
  <sheetData>
    <row r="1" spans="1:5" ht="14.25">
      <c r="A1" s="344"/>
    </row>
    <row r="2" spans="1:5">
      <c r="B2" s="347" t="s">
        <v>149</v>
      </c>
    </row>
    <row r="4" spans="1:5" ht="21.75" customHeight="1">
      <c r="B4" s="348" t="s">
        <v>186</v>
      </c>
      <c r="C4" s="348" t="s">
        <v>187</v>
      </c>
      <c r="D4" s="349" t="s">
        <v>273</v>
      </c>
    </row>
    <row r="5" spans="1:5" ht="21" customHeight="1">
      <c r="B5" s="552" t="s">
        <v>189</v>
      </c>
      <c r="C5" s="553"/>
      <c r="D5" s="554"/>
    </row>
    <row r="6" spans="1:5" ht="25.5" customHeight="1">
      <c r="B6" s="375" t="s">
        <v>158</v>
      </c>
      <c r="C6" s="350" t="s">
        <v>274</v>
      </c>
      <c r="D6" s="350" t="s">
        <v>275</v>
      </c>
    </row>
    <row r="7" spans="1:5" ht="25.5" customHeight="1">
      <c r="B7" s="375" t="s">
        <v>159</v>
      </c>
      <c r="C7" s="350" t="s">
        <v>276</v>
      </c>
      <c r="D7" s="350" t="s">
        <v>275</v>
      </c>
    </row>
    <row r="8" spans="1:5" ht="25.5" customHeight="1">
      <c r="B8" s="375" t="s">
        <v>160</v>
      </c>
      <c r="C8" s="350" t="s">
        <v>277</v>
      </c>
      <c r="D8" s="350" t="s">
        <v>278</v>
      </c>
    </row>
    <row r="9" spans="1:5" ht="25.5" customHeight="1">
      <c r="B9" s="375" t="s">
        <v>161</v>
      </c>
      <c r="C9" s="350" t="s">
        <v>279</v>
      </c>
      <c r="D9" s="350" t="s">
        <v>280</v>
      </c>
    </row>
    <row r="10" spans="1:5" ht="25.5" customHeight="1">
      <c r="B10" s="375" t="s">
        <v>162</v>
      </c>
      <c r="C10" s="351" t="s">
        <v>281</v>
      </c>
      <c r="D10" s="350" t="s">
        <v>282</v>
      </c>
    </row>
    <row r="11" spans="1:5" ht="25.5" customHeight="1">
      <c r="B11" s="375" t="s">
        <v>163</v>
      </c>
      <c r="C11" s="350" t="s">
        <v>283</v>
      </c>
      <c r="D11" s="350" t="s">
        <v>284</v>
      </c>
    </row>
    <row r="12" spans="1:5" ht="25.5" customHeight="1">
      <c r="B12" s="375" t="s">
        <v>164</v>
      </c>
      <c r="C12" s="350" t="s">
        <v>152</v>
      </c>
      <c r="D12" s="350" t="s">
        <v>285</v>
      </c>
    </row>
    <row r="13" spans="1:5" ht="25.5" customHeight="1">
      <c r="B13" s="552" t="s">
        <v>197</v>
      </c>
      <c r="C13" s="553"/>
      <c r="D13" s="554"/>
      <c r="E13" s="347"/>
    </row>
    <row r="14" spans="1:5" ht="38.25" customHeight="1">
      <c r="B14" s="352" t="s">
        <v>158</v>
      </c>
      <c r="C14" s="351" t="s">
        <v>286</v>
      </c>
      <c r="D14" s="350" t="s">
        <v>287</v>
      </c>
    </row>
    <row r="15" spans="1:5" ht="34.5" customHeight="1">
      <c r="B15" s="376" t="s">
        <v>159</v>
      </c>
      <c r="C15" s="351" t="s">
        <v>288</v>
      </c>
      <c r="D15" s="350" t="s">
        <v>289</v>
      </c>
    </row>
    <row r="16" spans="1:5" ht="25.5" customHeight="1">
      <c r="B16" s="352" t="s">
        <v>160</v>
      </c>
      <c r="C16" s="351" t="s">
        <v>290</v>
      </c>
      <c r="D16" s="350" t="s">
        <v>291</v>
      </c>
    </row>
    <row r="17" spans="2:4" ht="25.5" customHeight="1">
      <c r="B17" s="376" t="s">
        <v>161</v>
      </c>
      <c r="C17" s="351" t="s">
        <v>292</v>
      </c>
      <c r="D17" s="350" t="s">
        <v>293</v>
      </c>
    </row>
    <row r="18" spans="2:4" ht="40.5" customHeight="1">
      <c r="B18" s="352" t="s">
        <v>162</v>
      </c>
      <c r="C18" s="351" t="s">
        <v>294</v>
      </c>
      <c r="D18" s="350" t="s">
        <v>295</v>
      </c>
    </row>
    <row r="19" spans="2:4" ht="25.5" customHeight="1">
      <c r="B19" s="376" t="s">
        <v>163</v>
      </c>
      <c r="C19" s="351" t="s">
        <v>296</v>
      </c>
      <c r="D19" s="350" t="s">
        <v>297</v>
      </c>
    </row>
    <row r="20" spans="2:4" ht="25.5" customHeight="1">
      <c r="B20" s="352" t="s">
        <v>164</v>
      </c>
      <c r="C20" s="351" t="s">
        <v>298</v>
      </c>
      <c r="D20" s="350" t="s">
        <v>293</v>
      </c>
    </row>
    <row r="21" spans="2:4" ht="25.5" customHeight="1">
      <c r="B21" s="376" t="s">
        <v>165</v>
      </c>
      <c r="C21" s="351" t="s">
        <v>299</v>
      </c>
      <c r="D21" s="350" t="s">
        <v>300</v>
      </c>
    </row>
    <row r="22" spans="2:4" ht="25.5" customHeight="1">
      <c r="B22" s="352" t="s">
        <v>166</v>
      </c>
      <c r="C22" s="351" t="s">
        <v>301</v>
      </c>
      <c r="D22" s="350" t="s">
        <v>300</v>
      </c>
    </row>
    <row r="23" spans="2:4" ht="54.75" customHeight="1">
      <c r="B23" s="376" t="s">
        <v>167</v>
      </c>
      <c r="C23" s="351" t="s">
        <v>302</v>
      </c>
      <c r="D23" s="350" t="s">
        <v>303</v>
      </c>
    </row>
    <row r="24" spans="2:4" ht="43.5" customHeight="1">
      <c r="B24" s="352" t="s">
        <v>168</v>
      </c>
      <c r="C24" s="351" t="s">
        <v>304</v>
      </c>
      <c r="D24" s="350" t="s">
        <v>305</v>
      </c>
    </row>
  </sheetData>
  <mergeCells count="2">
    <mergeCell ref="B5:D5"/>
    <mergeCell ref="B13:D13"/>
  </mergeCells>
  <phoneticPr fontId="36" type="noConversion"/>
  <printOptions horizontalCentered="1"/>
  <pageMargins left="0.74803149606299213" right="0.74803149606299213" top="0.98425196850393704" bottom="0.98425196850393704" header="0.51181102362204722" footer="0.51181102362204722"/>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Hoja9">
    <pageSetUpPr fitToPage="1"/>
  </sheetPr>
  <dimension ref="A1:K33"/>
  <sheetViews>
    <sheetView workbookViewId="0">
      <selection activeCell="E25" sqref="E25"/>
    </sheetView>
  </sheetViews>
  <sheetFormatPr baseColWidth="10" defaultColWidth="9.140625" defaultRowHeight="14.25"/>
  <cols>
    <col min="1" max="1" width="4.5703125" style="143" customWidth="1"/>
    <col min="2" max="3" width="16.7109375" style="143" customWidth="1"/>
    <col min="4" max="4" width="20.7109375" style="143" customWidth="1"/>
    <col min="5" max="5" width="20.140625" style="143" customWidth="1"/>
    <col min="6" max="9" width="16.7109375" style="143" customWidth="1"/>
    <col min="10" max="10" width="16.7109375" style="144" customWidth="1"/>
    <col min="11" max="11" width="1.85546875" style="145" customWidth="1"/>
    <col min="12" max="16384" width="9.140625" style="145"/>
  </cols>
  <sheetData>
    <row r="1" spans="1:11" ht="15">
      <c r="A1" s="142"/>
    </row>
    <row r="2" spans="1:11" ht="15">
      <c r="B2" s="146" t="s">
        <v>46</v>
      </c>
      <c r="C2" s="147" t="s">
        <v>47</v>
      </c>
      <c r="D2" s="147"/>
      <c r="E2" s="147"/>
      <c r="F2" s="147"/>
      <c r="G2" s="147"/>
      <c r="H2" s="147"/>
      <c r="I2" s="147"/>
      <c r="J2" s="148"/>
    </row>
    <row r="3" spans="1:11" ht="15.75" thickBot="1">
      <c r="B3" s="149" t="s">
        <v>48</v>
      </c>
    </row>
    <row r="4" spans="1:11" ht="18" customHeight="1">
      <c r="A4" s="150"/>
      <c r="B4" s="393" t="s">
        <v>49</v>
      </c>
      <c r="C4" s="394"/>
      <c r="D4" s="394"/>
      <c r="E4" s="394"/>
      <c r="F4" s="394"/>
      <c r="G4" s="395"/>
      <c r="H4" s="151"/>
      <c r="I4" s="152"/>
      <c r="J4" s="153"/>
    </row>
    <row r="5" spans="1:11" ht="21.75" customHeight="1">
      <c r="B5" s="396" t="s">
        <v>50</v>
      </c>
      <c r="C5" s="397"/>
      <c r="D5" s="397"/>
      <c r="E5" s="398"/>
      <c r="F5" s="399" t="s">
        <v>51</v>
      </c>
      <c r="G5" s="400"/>
      <c r="I5" s="151"/>
      <c r="J5" s="151"/>
    </row>
    <row r="6" spans="1:11" ht="45">
      <c r="B6" s="401" t="s">
        <v>52</v>
      </c>
      <c r="C6" s="402" t="s">
        <v>53</v>
      </c>
      <c r="D6" s="402" t="s">
        <v>54</v>
      </c>
      <c r="E6" s="402" t="s">
        <v>55</v>
      </c>
      <c r="F6" s="402" t="s">
        <v>56</v>
      </c>
      <c r="G6" s="403" t="s">
        <v>57</v>
      </c>
      <c r="H6" s="151"/>
      <c r="I6" s="154"/>
      <c r="J6" s="155"/>
    </row>
    <row r="7" spans="1:11" ht="19.5" customHeight="1">
      <c r="B7" s="404" t="s">
        <v>90</v>
      </c>
      <c r="C7" s="405" t="s">
        <v>91</v>
      </c>
      <c r="D7" s="405" t="s">
        <v>92</v>
      </c>
      <c r="E7" s="405" t="s">
        <v>93</v>
      </c>
      <c r="F7" s="405" t="s">
        <v>94</v>
      </c>
      <c r="G7" s="406" t="s">
        <v>95</v>
      </c>
      <c r="I7" s="154"/>
      <c r="J7" s="155"/>
    </row>
    <row r="8" spans="1:11" ht="20.25" customHeight="1" thickBot="1">
      <c r="B8" s="223"/>
      <c r="C8" s="224"/>
      <c r="D8" s="224"/>
      <c r="E8" s="224"/>
      <c r="F8" s="224"/>
      <c r="G8" s="225"/>
      <c r="I8" s="154"/>
      <c r="J8" s="155"/>
    </row>
    <row r="9" spans="1:11">
      <c r="B9" s="156"/>
      <c r="C9" s="157"/>
      <c r="D9" s="157"/>
      <c r="E9" s="157"/>
      <c r="F9" s="157"/>
      <c r="G9" s="157"/>
      <c r="H9" s="157"/>
      <c r="I9" s="154"/>
      <c r="J9" s="155"/>
    </row>
    <row r="10" spans="1:11">
      <c r="A10" s="158"/>
      <c r="B10" s="159"/>
      <c r="C10" s="160"/>
      <c r="D10" s="160"/>
      <c r="E10" s="160"/>
      <c r="F10" s="160"/>
      <c r="G10" s="160"/>
      <c r="H10" s="160"/>
      <c r="I10" s="152"/>
      <c r="J10" s="153"/>
    </row>
    <row r="11" spans="1:11" ht="15" thickBot="1">
      <c r="B11" s="161" t="s">
        <v>58</v>
      </c>
      <c r="C11" s="162"/>
      <c r="D11" s="156"/>
      <c r="E11" s="156"/>
      <c r="F11" s="156"/>
      <c r="G11" s="156"/>
      <c r="H11" s="152"/>
      <c r="I11" s="152"/>
      <c r="J11" s="153"/>
    </row>
    <row r="12" spans="1:11" ht="16.5" customHeight="1">
      <c r="A12" s="163"/>
      <c r="B12" s="555" t="s">
        <v>59</v>
      </c>
      <c r="C12" s="558" t="s">
        <v>60</v>
      </c>
      <c r="D12" s="559"/>
      <c r="E12" s="559"/>
      <c r="F12" s="560"/>
      <c r="G12" s="561" t="s">
        <v>61</v>
      </c>
      <c r="H12" s="564" t="s">
        <v>62</v>
      </c>
      <c r="I12" s="567" t="s">
        <v>63</v>
      </c>
      <c r="J12" s="568"/>
      <c r="K12" s="163"/>
    </row>
    <row r="13" spans="1:11" ht="21.75" customHeight="1">
      <c r="A13" s="163"/>
      <c r="B13" s="556"/>
      <c r="C13" s="569" t="s">
        <v>64</v>
      </c>
      <c r="D13" s="571"/>
      <c r="E13" s="565" t="s">
        <v>151</v>
      </c>
      <c r="F13" s="565" t="s">
        <v>45</v>
      </c>
      <c r="G13" s="562"/>
      <c r="H13" s="565"/>
      <c r="I13" s="569"/>
      <c r="J13" s="570"/>
      <c r="K13" s="163"/>
    </row>
    <row r="14" spans="1:11" ht="21.75" customHeight="1">
      <c r="A14" s="164"/>
      <c r="B14" s="557"/>
      <c r="C14" s="407" t="s">
        <v>65</v>
      </c>
      <c r="D14" s="407" t="s">
        <v>66</v>
      </c>
      <c r="E14" s="566"/>
      <c r="F14" s="566"/>
      <c r="G14" s="563"/>
      <c r="H14" s="566"/>
      <c r="I14" s="402" t="s">
        <v>67</v>
      </c>
      <c r="J14" s="403" t="s">
        <v>68</v>
      </c>
      <c r="K14" s="164"/>
    </row>
    <row r="15" spans="1:11" ht="19.5" customHeight="1">
      <c r="A15" s="165"/>
      <c r="B15" s="408" t="s">
        <v>96</v>
      </c>
      <c r="C15" s="409" t="s">
        <v>97</v>
      </c>
      <c r="D15" s="409" t="s">
        <v>98</v>
      </c>
      <c r="E15" s="409" t="s">
        <v>22</v>
      </c>
      <c r="F15" s="410" t="s">
        <v>69</v>
      </c>
      <c r="G15" s="411" t="s">
        <v>70</v>
      </c>
      <c r="H15" s="410" t="s">
        <v>71</v>
      </c>
      <c r="I15" s="410" t="s">
        <v>72</v>
      </c>
      <c r="J15" s="411" t="s">
        <v>73</v>
      </c>
      <c r="K15" s="165"/>
    </row>
    <row r="16" spans="1:11" ht="20.100000000000001" customHeight="1">
      <c r="A16" s="165"/>
      <c r="B16" s="412">
        <v>1</v>
      </c>
      <c r="C16" s="226"/>
      <c r="D16" s="227"/>
      <c r="E16" s="227"/>
      <c r="F16" s="228"/>
      <c r="G16" s="227"/>
      <c r="H16" s="229"/>
      <c r="I16" s="229"/>
      <c r="J16" s="228"/>
      <c r="K16" s="165"/>
    </row>
    <row r="17" spans="1:11" ht="20.100000000000001" customHeight="1">
      <c r="A17" s="165"/>
      <c r="B17" s="413">
        <v>2</v>
      </c>
      <c r="C17" s="230"/>
      <c r="D17" s="231"/>
      <c r="E17" s="231"/>
      <c r="F17" s="232"/>
      <c r="G17" s="231"/>
      <c r="H17" s="233"/>
      <c r="I17" s="233"/>
      <c r="J17" s="232"/>
      <c r="K17" s="165"/>
    </row>
    <row r="18" spans="1:11" ht="20.100000000000001" customHeight="1">
      <c r="A18" s="165"/>
      <c r="B18" s="413">
        <v>3</v>
      </c>
      <c r="C18" s="230"/>
      <c r="D18" s="231"/>
      <c r="E18" s="231"/>
      <c r="F18" s="232"/>
      <c r="G18" s="231"/>
      <c r="H18" s="233"/>
      <c r="I18" s="233"/>
      <c r="J18" s="232"/>
      <c r="K18" s="165"/>
    </row>
    <row r="19" spans="1:11" ht="20.100000000000001" customHeight="1">
      <c r="A19" s="165"/>
      <c r="B19" s="413">
        <v>4</v>
      </c>
      <c r="C19" s="230"/>
      <c r="D19" s="231"/>
      <c r="E19" s="231"/>
      <c r="F19" s="232"/>
      <c r="G19" s="231"/>
      <c r="H19" s="233"/>
      <c r="I19" s="233"/>
      <c r="J19" s="232"/>
      <c r="K19" s="165"/>
    </row>
    <row r="20" spans="1:11" ht="20.100000000000001" customHeight="1">
      <c r="A20" s="165"/>
      <c r="B20" s="413">
        <v>5</v>
      </c>
      <c r="C20" s="230"/>
      <c r="D20" s="231"/>
      <c r="E20" s="231"/>
      <c r="F20" s="232"/>
      <c r="G20" s="231"/>
      <c r="H20" s="233"/>
      <c r="I20" s="233"/>
      <c r="J20" s="232"/>
      <c r="K20" s="165"/>
    </row>
    <row r="21" spans="1:11" ht="20.100000000000001" customHeight="1">
      <c r="A21" s="165"/>
      <c r="B21" s="413">
        <v>6</v>
      </c>
      <c r="C21" s="230"/>
      <c r="D21" s="231"/>
      <c r="E21" s="231"/>
      <c r="F21" s="232"/>
      <c r="G21" s="231"/>
      <c r="H21" s="233"/>
      <c r="I21" s="233"/>
      <c r="J21" s="232"/>
      <c r="K21" s="165"/>
    </row>
    <row r="22" spans="1:11" ht="20.100000000000001" customHeight="1">
      <c r="A22" s="165"/>
      <c r="B22" s="413">
        <v>7</v>
      </c>
      <c r="C22" s="230"/>
      <c r="D22" s="231"/>
      <c r="E22" s="231"/>
      <c r="F22" s="232"/>
      <c r="G22" s="231"/>
      <c r="H22" s="233"/>
      <c r="I22" s="233"/>
      <c r="J22" s="232"/>
      <c r="K22" s="165"/>
    </row>
    <row r="23" spans="1:11" ht="20.100000000000001" customHeight="1">
      <c r="A23" s="165"/>
      <c r="B23" s="413">
        <v>8</v>
      </c>
      <c r="C23" s="230"/>
      <c r="D23" s="231"/>
      <c r="E23" s="231"/>
      <c r="F23" s="232"/>
      <c r="G23" s="231"/>
      <c r="H23" s="233"/>
      <c r="I23" s="233"/>
      <c r="J23" s="232"/>
      <c r="K23" s="165"/>
    </row>
    <row r="24" spans="1:11" ht="20.100000000000001" customHeight="1">
      <c r="A24" s="165"/>
      <c r="B24" s="413">
        <v>9</v>
      </c>
      <c r="C24" s="230"/>
      <c r="D24" s="231"/>
      <c r="E24" s="231"/>
      <c r="F24" s="232"/>
      <c r="G24" s="231"/>
      <c r="H24" s="233"/>
      <c r="I24" s="233"/>
      <c r="J24" s="232"/>
      <c r="K24" s="165"/>
    </row>
    <row r="25" spans="1:11" ht="20.100000000000001" customHeight="1">
      <c r="A25" s="165"/>
      <c r="B25" s="413">
        <v>10</v>
      </c>
      <c r="C25" s="230"/>
      <c r="D25" s="231"/>
      <c r="E25" s="231"/>
      <c r="F25" s="232"/>
      <c r="G25" s="231"/>
      <c r="H25" s="233"/>
      <c r="I25" s="233"/>
      <c r="J25" s="232"/>
      <c r="K25" s="165"/>
    </row>
    <row r="26" spans="1:11" ht="20.100000000000001" customHeight="1">
      <c r="A26" s="165"/>
      <c r="B26" s="413" t="s">
        <v>74</v>
      </c>
      <c r="C26" s="230"/>
      <c r="D26" s="231"/>
      <c r="E26" s="231"/>
      <c r="F26" s="232"/>
      <c r="G26" s="231"/>
      <c r="H26" s="233"/>
      <c r="I26" s="233"/>
      <c r="J26" s="232"/>
      <c r="K26" s="165"/>
    </row>
    <row r="27" spans="1:11" ht="20.100000000000001" customHeight="1">
      <c r="A27" s="165"/>
      <c r="B27" s="413" t="s">
        <v>74</v>
      </c>
      <c r="C27" s="230"/>
      <c r="D27" s="231"/>
      <c r="E27" s="231"/>
      <c r="F27" s="232"/>
      <c r="G27" s="231"/>
      <c r="H27" s="233"/>
      <c r="I27" s="233"/>
      <c r="J27" s="232"/>
      <c r="K27" s="165"/>
    </row>
    <row r="28" spans="1:11" ht="20.100000000000001" customHeight="1">
      <c r="A28" s="165"/>
      <c r="B28" s="413">
        <v>91</v>
      </c>
      <c r="C28" s="230"/>
      <c r="D28" s="231"/>
      <c r="E28" s="231"/>
      <c r="F28" s="232"/>
      <c r="G28" s="231"/>
      <c r="H28" s="233"/>
      <c r="I28" s="233"/>
      <c r="J28" s="232"/>
      <c r="K28" s="165"/>
    </row>
    <row r="29" spans="1:11" ht="20.100000000000001" customHeight="1" thickBot="1">
      <c r="A29" s="165"/>
      <c r="B29" s="414">
        <v>92</v>
      </c>
      <c r="C29" s="234"/>
      <c r="D29" s="235"/>
      <c r="E29" s="235"/>
      <c r="F29" s="236"/>
      <c r="G29" s="235"/>
      <c r="H29" s="237"/>
      <c r="I29" s="237"/>
      <c r="J29" s="236"/>
      <c r="K29" s="165"/>
    </row>
    <row r="30" spans="1:11">
      <c r="A30" s="165"/>
      <c r="B30" s="166"/>
      <c r="C30" s="165"/>
      <c r="D30" s="165"/>
      <c r="E30" s="165"/>
      <c r="F30" s="165"/>
      <c r="G30" s="165"/>
      <c r="H30" s="165"/>
      <c r="I30" s="165"/>
      <c r="J30" s="165"/>
      <c r="K30" s="165"/>
    </row>
    <row r="31" spans="1:11">
      <c r="B31" s="303" t="s">
        <v>75</v>
      </c>
      <c r="C31" s="162"/>
      <c r="D31" s="145"/>
      <c r="E31" s="145"/>
      <c r="F31" s="145"/>
      <c r="G31" s="145"/>
    </row>
    <row r="32" spans="1:11">
      <c r="B32" s="303" t="s">
        <v>76</v>
      </c>
      <c r="C32" s="162"/>
      <c r="D32" s="145"/>
      <c r="E32" s="145"/>
      <c r="F32" s="145"/>
      <c r="G32" s="145"/>
    </row>
    <row r="33" spans="2:2">
      <c r="B33" s="303" t="s">
        <v>77</v>
      </c>
    </row>
  </sheetData>
  <mergeCells count="8">
    <mergeCell ref="B12:B14"/>
    <mergeCell ref="C12:F12"/>
    <mergeCell ref="G12:G14"/>
    <mergeCell ref="H12:H14"/>
    <mergeCell ref="I12:J13"/>
    <mergeCell ref="C13:D13"/>
    <mergeCell ref="E13:E14"/>
    <mergeCell ref="F13:F14"/>
  </mergeCells>
  <phoneticPr fontId="54" type="noConversion"/>
  <printOptions horizontalCentered="1" verticalCentered="1"/>
  <pageMargins left="0.74803149606299213" right="0.74803149606299213" top="0.98425196850393704" bottom="0.98425196850393704" header="0.51181102362204722" footer="0.51181102362204722"/>
  <pageSetup paperSize="9" scale="76" orientation="landscape" horizontalDpi="300" r:id="rId1"/>
  <headerFooter alignWithMargins="0">
    <oddHeader>&amp;C&amp;20&amp;U&amp;A</oddHeader>
  </headerFooter>
</worksheet>
</file>

<file path=xl/worksheets/sheet2.xml><?xml version="1.0" encoding="utf-8"?>
<worksheet xmlns="http://schemas.openxmlformats.org/spreadsheetml/2006/main" xmlns:r="http://schemas.openxmlformats.org/officeDocument/2006/relationships">
  <sheetPr codeName="Hoja2">
    <pageSetUpPr fitToPage="1"/>
  </sheetPr>
  <dimension ref="A1:O61"/>
  <sheetViews>
    <sheetView tabSelected="1" view="pageBreakPreview" zoomScale="50" zoomScaleNormal="50" zoomScaleSheetLayoutView="50" workbookViewId="0"/>
  </sheetViews>
  <sheetFormatPr baseColWidth="10" defaultColWidth="11.42578125" defaultRowHeight="12.75"/>
  <cols>
    <col min="1" max="1" width="13.28515625" style="259" customWidth="1"/>
    <col min="2" max="2" width="35" style="1" customWidth="1"/>
    <col min="3" max="3" width="7.140625" style="1" customWidth="1"/>
    <col min="4" max="4" width="32.28515625" style="1" customWidth="1"/>
    <col min="5" max="5" width="63.5703125" style="1" customWidth="1"/>
    <col min="6" max="13" width="22.7109375" style="38" customWidth="1"/>
    <col min="14" max="15" width="22.7109375" style="1" customWidth="1"/>
    <col min="16" max="16384" width="11.42578125" style="1"/>
  </cols>
  <sheetData>
    <row r="1" spans="1:15" s="4" customFormat="1" ht="69.75" customHeight="1">
      <c r="A1" s="254"/>
      <c r="B1" s="2" t="s">
        <v>81</v>
      </c>
      <c r="C1" s="2"/>
      <c r="D1" s="2"/>
      <c r="E1" s="2"/>
      <c r="F1" s="2"/>
      <c r="G1" s="3"/>
      <c r="H1" s="2"/>
      <c r="I1" s="3"/>
      <c r="J1" s="3"/>
      <c r="K1" s="3"/>
      <c r="L1" s="3"/>
      <c r="M1" s="3"/>
    </row>
    <row r="2" spans="1:15" s="5" customFormat="1" ht="29.25" customHeight="1">
      <c r="A2" s="255"/>
      <c r="B2" s="179" t="s">
        <v>44</v>
      </c>
      <c r="D2" s="6"/>
      <c r="E2" s="305"/>
      <c r="F2" s="106"/>
      <c r="G2" s="106"/>
      <c r="H2" s="7"/>
      <c r="I2" s="7"/>
      <c r="J2" s="7"/>
      <c r="K2" s="7"/>
      <c r="L2" s="7"/>
      <c r="M2" s="7"/>
    </row>
    <row r="3" spans="1:15" s="5" customFormat="1" ht="27.75" customHeight="1">
      <c r="A3" s="255"/>
      <c r="B3" s="241"/>
      <c r="D3" s="6"/>
      <c r="E3" s="242"/>
      <c r="F3" s="106"/>
      <c r="G3" s="243"/>
      <c r="H3" s="7"/>
      <c r="I3" s="7"/>
      <c r="J3" s="7"/>
      <c r="K3" s="7"/>
      <c r="L3" s="7"/>
      <c r="M3" s="7"/>
    </row>
    <row r="4" spans="1:15" ht="38.25" customHeight="1" thickBot="1">
      <c r="A4" s="256"/>
      <c r="B4" s="8"/>
      <c r="C4" s="9"/>
      <c r="D4" s="10"/>
      <c r="E4" s="10"/>
      <c r="F4" s="218"/>
      <c r="G4" s="11"/>
      <c r="H4" s="11"/>
      <c r="I4" s="11"/>
      <c r="J4" s="11"/>
      <c r="K4" s="11"/>
      <c r="L4" s="11"/>
      <c r="M4" s="11"/>
      <c r="N4" s="9"/>
      <c r="O4" s="9"/>
    </row>
    <row r="5" spans="1:15" ht="15.75" customHeight="1" thickTop="1">
      <c r="A5" s="257"/>
      <c r="B5" s="12"/>
      <c r="C5" s="13"/>
      <c r="D5" s="13"/>
      <c r="E5" s="13"/>
      <c r="F5" s="448" t="s">
        <v>82</v>
      </c>
      <c r="G5" s="449"/>
      <c r="H5" s="449"/>
      <c r="I5" s="449"/>
      <c r="J5" s="449"/>
      <c r="K5" s="449"/>
      <c r="L5" s="449"/>
      <c r="M5" s="450"/>
      <c r="N5" s="451" t="s">
        <v>83</v>
      </c>
      <c r="O5" s="454" t="str">
        <f ca="1">INDIRECT([3]AT!$A$51)</f>
        <v>Capital requirements</v>
      </c>
    </row>
    <row r="6" spans="1:15" ht="67.5" customHeight="1">
      <c r="A6" s="258"/>
      <c r="B6" s="14"/>
      <c r="C6" s="15"/>
      <c r="D6" s="15"/>
      <c r="E6" s="15"/>
      <c r="F6" s="457" t="str">
        <f ca="1">INDIRECT([3]AT!$A$52)</f>
        <v>All positions</v>
      </c>
      <c r="G6" s="458"/>
      <c r="H6" s="197" t="s">
        <v>84</v>
      </c>
      <c r="I6" s="457" t="str">
        <f ca="1">INDIRECT([3]AT!$A$55)</f>
        <v>Net positions</v>
      </c>
      <c r="J6" s="458"/>
      <c r="K6" s="459" t="s">
        <v>85</v>
      </c>
      <c r="L6" s="460"/>
      <c r="M6" s="16" t="str">
        <f ca="1">INDIRECT([3]AT!$A$58)</f>
        <v>Net positions subject to capital charge</v>
      </c>
      <c r="N6" s="452"/>
      <c r="O6" s="455"/>
    </row>
    <row r="7" spans="1:15" ht="49.5" customHeight="1">
      <c r="A7" s="258"/>
      <c r="B7" s="14"/>
      <c r="C7" s="15"/>
      <c r="D7" s="15"/>
      <c r="E7" s="15"/>
      <c r="F7" s="418" t="str">
        <f ca="1">INDIRECT([3]AT!$A$53)</f>
        <v>Long</v>
      </c>
      <c r="G7" s="419" t="str">
        <f ca="1">INDIRECT([3]AT!$A$54)</f>
        <v>Short</v>
      </c>
      <c r="H7" s="198"/>
      <c r="I7" s="17" t="str">
        <f ca="1">INDIRECT([3]AT!$A$56)</f>
        <v>Long</v>
      </c>
      <c r="J7" s="17" t="str">
        <f ca="1">INDIRECT([3]AT!$A$57)</f>
        <v>Short</v>
      </c>
      <c r="K7" s="199" t="s">
        <v>88</v>
      </c>
      <c r="L7" s="199" t="s">
        <v>89</v>
      </c>
      <c r="M7" s="18"/>
      <c r="N7" s="453"/>
      <c r="O7" s="456"/>
    </row>
    <row r="8" spans="1:15" ht="20.25" customHeight="1">
      <c r="A8" s="258"/>
      <c r="B8" s="14"/>
      <c r="C8" s="15"/>
      <c r="D8" s="15"/>
      <c r="E8" s="15"/>
      <c r="F8" s="251" t="s">
        <v>158</v>
      </c>
      <c r="G8" s="251" t="s">
        <v>159</v>
      </c>
      <c r="H8" s="249"/>
      <c r="I8" s="252" t="s">
        <v>160</v>
      </c>
      <c r="J8" s="252" t="s">
        <v>161</v>
      </c>
      <c r="K8" s="249"/>
      <c r="L8" s="249"/>
      <c r="M8" s="252" t="s">
        <v>162</v>
      </c>
      <c r="N8" s="250"/>
      <c r="O8" s="253" t="s">
        <v>163</v>
      </c>
    </row>
    <row r="9" spans="1:15" s="204" customFormat="1" ht="30" customHeight="1">
      <c r="A9" s="422" t="s">
        <v>319</v>
      </c>
      <c r="B9" s="19" t="str">
        <f ca="1">INDIRECT([3]RT!$A$5) &amp; " " &amp; INDIRECT([3]TR!$A$5) &amp; " " &amp; INDIRECT([3]PO!$A$4)</f>
        <v>Trade debt instruments in Trading book</v>
      </c>
      <c r="C9" s="20"/>
      <c r="D9" s="20"/>
      <c r="E9" s="21"/>
      <c r="F9" s="247"/>
      <c r="G9" s="247"/>
      <c r="H9" s="248"/>
      <c r="I9" s="248"/>
      <c r="J9" s="248"/>
      <c r="K9" s="248"/>
      <c r="L9" s="248"/>
      <c r="M9" s="248"/>
      <c r="N9" s="22"/>
      <c r="O9" s="23" t="s">
        <v>318</v>
      </c>
    </row>
    <row r="10" spans="1:15" ht="30" customHeight="1">
      <c r="A10" s="423" t="s">
        <v>320</v>
      </c>
      <c r="B10" s="24" t="str">
        <f ca="1">"1 " &amp; INDIRECT([3]AP!$A$31) &amp; ". " &amp; INDIRECT([3]AP!$A$32)</f>
        <v>1 General risk. Maturity-based approach</v>
      </c>
      <c r="C10" s="25"/>
      <c r="D10" s="25"/>
      <c r="E10" s="26"/>
      <c r="F10" s="29"/>
      <c r="G10" s="29"/>
      <c r="H10" s="107"/>
      <c r="I10" s="29"/>
      <c r="J10" s="29"/>
      <c r="K10" s="28"/>
      <c r="L10" s="28"/>
      <c r="M10" s="29"/>
      <c r="N10" s="30"/>
      <c r="O10" s="31"/>
    </row>
    <row r="11" spans="1:15" ht="30" customHeight="1">
      <c r="A11" s="423" t="s">
        <v>321</v>
      </c>
      <c r="B11" s="24"/>
      <c r="C11" s="25" t="str">
        <f ca="1">"1.1 " &amp; INDIRECT([3]TI!$A$4)</f>
        <v>1.1 Zone 1</v>
      </c>
      <c r="D11" s="25"/>
      <c r="E11" s="26"/>
      <c r="F11" s="29"/>
      <c r="G11" s="29"/>
      <c r="H11" s="107"/>
      <c r="I11" s="29"/>
      <c r="J11" s="29"/>
      <c r="K11" s="28"/>
      <c r="L11" s="28"/>
      <c r="M11" s="28"/>
      <c r="N11" s="30"/>
      <c r="O11" s="32"/>
    </row>
    <row r="12" spans="1:15" ht="15" customHeight="1">
      <c r="A12" s="423" t="s">
        <v>322</v>
      </c>
      <c r="B12" s="24"/>
      <c r="C12" s="25"/>
      <c r="D12" s="25" t="str">
        <f ca="1">INDIRECT([3]TI!$A5)</f>
        <v>0 ≤ 1 months</v>
      </c>
      <c r="E12" s="26"/>
      <c r="F12" s="169"/>
      <c r="G12" s="169"/>
      <c r="H12" s="107"/>
      <c r="I12" s="29"/>
      <c r="J12" s="29"/>
      <c r="K12" s="28"/>
      <c r="L12" s="28"/>
      <c r="M12" s="28"/>
      <c r="N12" s="30"/>
      <c r="O12" s="32"/>
    </row>
    <row r="13" spans="1:15" ht="15" customHeight="1">
      <c r="A13" s="423" t="s">
        <v>323</v>
      </c>
      <c r="B13" s="24"/>
      <c r="C13" s="25"/>
      <c r="D13" s="25" t="str">
        <f ca="1">INDIRECT([3]TI!$A6)</f>
        <v>&gt; 1 ≤ 3 months</v>
      </c>
      <c r="E13" s="26"/>
      <c r="F13" s="169"/>
      <c r="G13" s="169"/>
      <c r="H13" s="107"/>
      <c r="I13" s="29"/>
      <c r="J13" s="29"/>
      <c r="K13" s="28"/>
      <c r="L13" s="28"/>
      <c r="M13" s="28"/>
      <c r="N13" s="30"/>
      <c r="O13" s="32"/>
    </row>
    <row r="14" spans="1:15" ht="15" customHeight="1">
      <c r="A14" s="423" t="s">
        <v>324</v>
      </c>
      <c r="B14" s="24"/>
      <c r="C14" s="25"/>
      <c r="D14" s="25" t="str">
        <f ca="1">INDIRECT([3]TI!$A7)</f>
        <v>&gt; 3 ≤  6 months</v>
      </c>
      <c r="E14" s="26"/>
      <c r="F14" s="169"/>
      <c r="G14" s="169"/>
      <c r="H14" s="107"/>
      <c r="I14" s="29"/>
      <c r="J14" s="29"/>
      <c r="K14" s="28"/>
      <c r="L14" s="28"/>
      <c r="M14" s="28"/>
      <c r="N14" s="30"/>
      <c r="O14" s="32"/>
    </row>
    <row r="15" spans="1:15" ht="15" customHeight="1">
      <c r="A15" s="423" t="s">
        <v>325</v>
      </c>
      <c r="B15" s="24"/>
      <c r="C15" s="25"/>
      <c r="D15" s="25" t="str">
        <f ca="1">INDIRECT([3]TI!$A8)</f>
        <v>&gt; 6 ≤  12 months</v>
      </c>
      <c r="E15" s="26"/>
      <c r="F15" s="169"/>
      <c r="G15" s="169"/>
      <c r="H15" s="107"/>
      <c r="I15" s="29"/>
      <c r="J15" s="29"/>
      <c r="K15" s="28"/>
      <c r="L15" s="28"/>
      <c r="M15" s="28"/>
      <c r="N15" s="30"/>
      <c r="O15" s="32"/>
    </row>
    <row r="16" spans="1:15" ht="30" customHeight="1">
      <c r="A16" s="423" t="s">
        <v>326</v>
      </c>
      <c r="B16" s="24"/>
      <c r="C16" s="25" t="str">
        <f ca="1">"1.2 " &amp; INDIRECT([3]TI!$A$9)</f>
        <v>1.2 Zone 2</v>
      </c>
      <c r="D16" s="25"/>
      <c r="E16" s="26"/>
      <c r="F16" s="29"/>
      <c r="G16" s="29"/>
      <c r="H16" s="107"/>
      <c r="I16" s="29"/>
      <c r="J16" s="29"/>
      <c r="K16" s="28"/>
      <c r="L16" s="28"/>
      <c r="M16" s="28"/>
      <c r="N16" s="30"/>
      <c r="O16" s="32"/>
    </row>
    <row r="17" spans="1:15" ht="15" customHeight="1">
      <c r="A17" s="423" t="s">
        <v>327</v>
      </c>
      <c r="B17" s="24"/>
      <c r="C17" s="25"/>
      <c r="D17" s="25" t="str">
        <f ca="1">INDIRECT([3]TI!$A10)</f>
        <v>&gt; 1 ≤ 2 (1,9 for coupon of less than 3%) years</v>
      </c>
      <c r="E17" s="26"/>
      <c r="F17" s="107"/>
      <c r="G17" s="107"/>
      <c r="H17" s="107"/>
      <c r="I17" s="29"/>
      <c r="J17" s="29"/>
      <c r="K17" s="28"/>
      <c r="L17" s="28"/>
      <c r="M17" s="28"/>
      <c r="N17" s="30"/>
      <c r="O17" s="32"/>
    </row>
    <row r="18" spans="1:15" ht="15" customHeight="1">
      <c r="A18" s="423" t="s">
        <v>328</v>
      </c>
      <c r="B18" s="24"/>
      <c r="C18" s="25"/>
      <c r="D18" s="25" t="str">
        <f ca="1">INDIRECT([3]TI!$A11)</f>
        <v>&gt; 2  ≤ 3 (&gt; 1,9  ≤ 2,8 for coupon of less than 3%) years</v>
      </c>
      <c r="E18" s="26"/>
      <c r="F18" s="107"/>
      <c r="G18" s="107"/>
      <c r="H18" s="107"/>
      <c r="I18" s="29"/>
      <c r="J18" s="29"/>
      <c r="K18" s="28"/>
      <c r="L18" s="28"/>
      <c r="M18" s="28"/>
      <c r="N18" s="30"/>
      <c r="O18" s="32"/>
    </row>
    <row r="19" spans="1:15" ht="15" customHeight="1">
      <c r="A19" s="423" t="s">
        <v>329</v>
      </c>
      <c r="B19" s="24"/>
      <c r="C19" s="25"/>
      <c r="D19" s="25" t="str">
        <f ca="1">INDIRECT([3]TI!$A12)</f>
        <v>&gt; 3  ≤ 4 (&gt; 2,8  ≤  3,6 for coupon of less than 3%) years</v>
      </c>
      <c r="E19" s="26"/>
      <c r="F19" s="107"/>
      <c r="G19" s="107"/>
      <c r="H19" s="107"/>
      <c r="I19" s="29"/>
      <c r="J19" s="29"/>
      <c r="K19" s="28"/>
      <c r="L19" s="28"/>
      <c r="M19" s="28"/>
      <c r="N19" s="30"/>
      <c r="O19" s="32"/>
    </row>
    <row r="20" spans="1:15" ht="30" customHeight="1">
      <c r="A20" s="423" t="s">
        <v>330</v>
      </c>
      <c r="B20" s="24"/>
      <c r="C20" s="25" t="str">
        <f ca="1">"1.3 " &amp; INDIRECT([3]TI!$A$13)</f>
        <v>1.3 Zone 3</v>
      </c>
      <c r="D20" s="25"/>
      <c r="E20" s="26"/>
      <c r="F20" s="29"/>
      <c r="G20" s="29"/>
      <c r="H20" s="107"/>
      <c r="I20" s="29"/>
      <c r="J20" s="29"/>
      <c r="K20" s="28"/>
      <c r="L20" s="28"/>
      <c r="M20" s="28"/>
      <c r="N20" s="30"/>
      <c r="O20" s="32"/>
    </row>
    <row r="21" spans="1:15" ht="15" customHeight="1">
      <c r="A21" s="423" t="s">
        <v>331</v>
      </c>
      <c r="B21" s="24"/>
      <c r="C21" s="25"/>
      <c r="D21" s="25" t="str">
        <f ca="1">INDIRECT([3]TI!$A14)</f>
        <v>&gt; 4  ≤ 5 (&gt;3,6 ≤ 4,3 for coupon of less than 3%) years</v>
      </c>
      <c r="E21" s="26"/>
      <c r="F21" s="107"/>
      <c r="G21" s="107"/>
      <c r="H21" s="107"/>
      <c r="I21" s="29"/>
      <c r="J21" s="29"/>
      <c r="K21" s="28"/>
      <c r="L21" s="28"/>
      <c r="M21" s="28"/>
      <c r="N21" s="30"/>
      <c r="O21" s="32"/>
    </row>
    <row r="22" spans="1:15" ht="15" customHeight="1">
      <c r="A22" s="423" t="s">
        <v>332</v>
      </c>
      <c r="B22" s="24"/>
      <c r="C22" s="25"/>
      <c r="D22" s="25" t="str">
        <f ca="1">INDIRECT([3]TI!$A15)</f>
        <v>&gt; 5  ≤ 7 (&gt; 4,3 ≤ 5,7 for coupon of less than 3%) years</v>
      </c>
      <c r="E22" s="26"/>
      <c r="F22" s="107"/>
      <c r="G22" s="107"/>
      <c r="H22" s="107"/>
      <c r="I22" s="29"/>
      <c r="J22" s="29"/>
      <c r="K22" s="28"/>
      <c r="L22" s="28"/>
      <c r="M22" s="28"/>
      <c r="N22" s="30"/>
      <c r="O22" s="32"/>
    </row>
    <row r="23" spans="1:15" ht="15" customHeight="1">
      <c r="A23" s="423" t="s">
        <v>333</v>
      </c>
      <c r="B23" s="24"/>
      <c r="C23" s="25"/>
      <c r="D23" s="25" t="str">
        <f ca="1">INDIRECT([3]TI!$A16)</f>
        <v>&gt; 7  ≤ 10 (&gt; 5,7 ≤ 7,3 for coupon of less than 3%) years</v>
      </c>
      <c r="E23" s="26"/>
      <c r="F23" s="107"/>
      <c r="G23" s="107"/>
      <c r="H23" s="107"/>
      <c r="I23" s="29"/>
      <c r="J23" s="29"/>
      <c r="K23" s="28"/>
      <c r="L23" s="28"/>
      <c r="M23" s="28"/>
      <c r="N23" s="30"/>
      <c r="O23" s="32"/>
    </row>
    <row r="24" spans="1:15" ht="15" customHeight="1">
      <c r="A24" s="423" t="s">
        <v>334</v>
      </c>
      <c r="B24" s="24"/>
      <c r="C24" s="25"/>
      <c r="D24" s="25" t="str">
        <f ca="1">INDIRECT([3]TI!$A17)</f>
        <v>&gt; 10  ≤ 15 (&gt; 7,3  ≤ 9,3 for coupon of less than 3%) years</v>
      </c>
      <c r="E24" s="26"/>
      <c r="F24" s="107"/>
      <c r="G24" s="107"/>
      <c r="H24" s="107"/>
      <c r="I24" s="29"/>
      <c r="J24" s="29"/>
      <c r="K24" s="28"/>
      <c r="L24" s="28"/>
      <c r="M24" s="28"/>
      <c r="N24" s="30"/>
      <c r="O24" s="32"/>
    </row>
    <row r="25" spans="1:15" ht="15" customHeight="1">
      <c r="A25" s="423" t="s">
        <v>335</v>
      </c>
      <c r="B25" s="24"/>
      <c r="C25" s="25"/>
      <c r="D25" s="25" t="str">
        <f ca="1">INDIRECT([3]TI!$A18)</f>
        <v>&gt; 15  ≤ 20 (&gt; 9,3  ≤ 10,6 for coupon of less than 3%) years</v>
      </c>
      <c r="E25" s="26"/>
      <c r="F25" s="107"/>
      <c r="G25" s="107"/>
      <c r="H25" s="107"/>
      <c r="I25" s="29"/>
      <c r="J25" s="29"/>
      <c r="K25" s="28"/>
      <c r="L25" s="28"/>
      <c r="M25" s="28"/>
      <c r="N25" s="30"/>
      <c r="O25" s="32"/>
    </row>
    <row r="26" spans="1:15" ht="15" customHeight="1">
      <c r="A26" s="423" t="s">
        <v>336</v>
      </c>
      <c r="B26" s="24"/>
      <c r="C26" s="25"/>
      <c r="D26" s="25" t="str">
        <f ca="1">INDIRECT([3]TI!$A19)</f>
        <v>&gt; 20 (&lt;10,6 ≤ 12,0 for coupon of less than 3%) years</v>
      </c>
      <c r="E26" s="26"/>
      <c r="F26" s="107"/>
      <c r="G26" s="107"/>
      <c r="H26" s="107"/>
      <c r="I26" s="29"/>
      <c r="J26" s="29"/>
      <c r="K26" s="28"/>
      <c r="L26" s="28"/>
      <c r="M26" s="28"/>
      <c r="N26" s="30"/>
      <c r="O26" s="32"/>
    </row>
    <row r="27" spans="1:15" ht="15" customHeight="1">
      <c r="A27" s="423" t="s">
        <v>337</v>
      </c>
      <c r="B27" s="24"/>
      <c r="C27" s="25"/>
      <c r="D27" s="25" t="str">
        <f ca="1">INDIRECT([3]TI!$A20)</f>
        <v>(&gt;12,0 ≤ 20,0 for coupon of less than 3%) years</v>
      </c>
      <c r="E27" s="26"/>
      <c r="F27" s="107"/>
      <c r="G27" s="107"/>
      <c r="H27" s="107"/>
      <c r="I27" s="29"/>
      <c r="J27" s="29"/>
      <c r="K27" s="28"/>
      <c r="L27" s="28"/>
      <c r="M27" s="28"/>
      <c r="N27" s="30"/>
      <c r="O27" s="32"/>
    </row>
    <row r="28" spans="1:15" ht="15" customHeight="1">
      <c r="A28" s="423" t="s">
        <v>338</v>
      </c>
      <c r="B28" s="24"/>
      <c r="C28" s="25"/>
      <c r="D28" s="25" t="str">
        <f ca="1">INDIRECT([3]TI!$A21)</f>
        <v>(&gt;20 for coupon of less than 3%) years</v>
      </c>
      <c r="E28" s="26"/>
      <c r="F28" s="107"/>
      <c r="G28" s="107"/>
      <c r="H28" s="107"/>
      <c r="I28" s="29"/>
      <c r="J28" s="29"/>
      <c r="K28" s="28"/>
      <c r="L28" s="28"/>
      <c r="M28" s="107"/>
      <c r="N28" s="30"/>
      <c r="O28" s="108"/>
    </row>
    <row r="29" spans="1:15" ht="30" customHeight="1">
      <c r="A29" s="420"/>
      <c r="B29" s="356"/>
      <c r="C29" s="357" t="s">
        <v>103</v>
      </c>
      <c r="D29" s="357"/>
      <c r="E29" s="358"/>
      <c r="F29" s="28"/>
      <c r="G29" s="28"/>
      <c r="H29" s="28"/>
      <c r="I29" s="28"/>
      <c r="J29" s="28"/>
      <c r="K29" s="28"/>
      <c r="L29" s="28"/>
      <c r="M29" s="107"/>
      <c r="N29" s="34">
        <v>10</v>
      </c>
      <c r="O29" s="108"/>
    </row>
    <row r="30" spans="1:15" ht="30" customHeight="1">
      <c r="A30" s="420"/>
      <c r="B30" s="356"/>
      <c r="C30" s="357" t="s">
        <v>104</v>
      </c>
      <c r="D30" s="357"/>
      <c r="E30" s="358"/>
      <c r="F30" s="28"/>
      <c r="G30" s="28"/>
      <c r="H30" s="28"/>
      <c r="I30" s="28"/>
      <c r="J30" s="28"/>
      <c r="K30" s="28"/>
      <c r="L30" s="28"/>
      <c r="M30" s="107"/>
      <c r="N30" s="34">
        <v>40</v>
      </c>
      <c r="O30" s="108"/>
    </row>
    <row r="31" spans="1:15" ht="30" customHeight="1">
      <c r="A31" s="420"/>
      <c r="B31" s="356"/>
      <c r="C31" s="357" t="s">
        <v>105</v>
      </c>
      <c r="D31" s="357"/>
      <c r="E31" s="358"/>
      <c r="F31" s="28"/>
      <c r="G31" s="28"/>
      <c r="H31" s="28"/>
      <c r="I31" s="28"/>
      <c r="J31" s="28"/>
      <c r="K31" s="28"/>
      <c r="L31" s="28"/>
      <c r="M31" s="107"/>
      <c r="N31" s="34">
        <v>30</v>
      </c>
      <c r="O31" s="108"/>
    </row>
    <row r="32" spans="1:15" ht="30" customHeight="1">
      <c r="A32" s="420"/>
      <c r="B32" s="356"/>
      <c r="C32" s="357" t="s">
        <v>106</v>
      </c>
      <c r="D32" s="357"/>
      <c r="E32" s="358"/>
      <c r="F32" s="28"/>
      <c r="G32" s="28"/>
      <c r="H32" s="28"/>
      <c r="I32" s="28"/>
      <c r="J32" s="28"/>
      <c r="K32" s="28"/>
      <c r="L32" s="28"/>
      <c r="M32" s="107"/>
      <c r="N32" s="34">
        <v>30</v>
      </c>
      <c r="O32" s="108"/>
    </row>
    <row r="33" spans="1:15" ht="30" customHeight="1">
      <c r="A33" s="420"/>
      <c r="B33" s="356"/>
      <c r="C33" s="357" t="s">
        <v>107</v>
      </c>
      <c r="D33" s="357"/>
      <c r="E33" s="358"/>
      <c r="F33" s="28"/>
      <c r="G33" s="28"/>
      <c r="H33" s="28"/>
      <c r="I33" s="28"/>
      <c r="J33" s="28"/>
      <c r="K33" s="28"/>
      <c r="L33" s="28"/>
      <c r="M33" s="107"/>
      <c r="N33" s="34">
        <v>40</v>
      </c>
      <c r="O33" s="108"/>
    </row>
    <row r="34" spans="1:15" ht="30" customHeight="1">
      <c r="A34" s="420"/>
      <c r="B34" s="356"/>
      <c r="C34" s="357" t="s">
        <v>108</v>
      </c>
      <c r="D34" s="357"/>
      <c r="E34" s="358"/>
      <c r="F34" s="28"/>
      <c r="G34" s="28"/>
      <c r="H34" s="28"/>
      <c r="I34" s="28"/>
      <c r="J34" s="28"/>
      <c r="K34" s="28"/>
      <c r="L34" s="28"/>
      <c r="M34" s="107"/>
      <c r="N34" s="34">
        <v>40</v>
      </c>
      <c r="O34" s="108"/>
    </row>
    <row r="35" spans="1:15" ht="30" customHeight="1">
      <c r="A35" s="420"/>
      <c r="B35" s="356"/>
      <c r="C35" s="357" t="s">
        <v>109</v>
      </c>
      <c r="D35" s="357"/>
      <c r="E35" s="358"/>
      <c r="F35" s="28"/>
      <c r="G35" s="28"/>
      <c r="H35" s="28"/>
      <c r="I35" s="28"/>
      <c r="J35" s="28"/>
      <c r="K35" s="28"/>
      <c r="L35" s="28"/>
      <c r="M35" s="107"/>
      <c r="N35" s="34">
        <v>150</v>
      </c>
      <c r="O35" s="108"/>
    </row>
    <row r="36" spans="1:15" ht="30" customHeight="1">
      <c r="A36" s="420"/>
      <c r="B36" s="356"/>
      <c r="C36" s="357" t="s">
        <v>110</v>
      </c>
      <c r="D36" s="357"/>
      <c r="E36" s="358"/>
      <c r="F36" s="28"/>
      <c r="G36" s="28"/>
      <c r="H36" s="28"/>
      <c r="I36" s="28"/>
      <c r="J36" s="28"/>
      <c r="K36" s="28"/>
      <c r="L36" s="28"/>
      <c r="M36" s="107"/>
      <c r="N36" s="34">
        <v>100</v>
      </c>
      <c r="O36" s="108"/>
    </row>
    <row r="37" spans="1:15" ht="30" customHeight="1">
      <c r="A37" s="420" t="s">
        <v>339</v>
      </c>
      <c r="B37" s="24" t="str">
        <f ca="1">"2 " &amp; INDIRECT([3]AP!$A$31) &amp; ". " &amp; INDIRECT([3]AP!$A$33)</f>
        <v>2 General risk. Duration-based approach</v>
      </c>
      <c r="C37" s="25"/>
      <c r="D37" s="25"/>
      <c r="E37" s="26"/>
      <c r="F37" s="27"/>
      <c r="H37" s="107"/>
      <c r="I37" s="29"/>
      <c r="J37" s="29"/>
      <c r="K37" s="28"/>
      <c r="L37" s="28"/>
      <c r="M37" s="29"/>
      <c r="N37" s="30"/>
      <c r="O37" s="33"/>
    </row>
    <row r="38" spans="1:15" ht="30" customHeight="1">
      <c r="A38" s="420" t="s">
        <v>340</v>
      </c>
      <c r="B38" s="24"/>
      <c r="C38" s="25" t="str">
        <f ca="1">"2.1 " &amp; INDIRECT([3]TI!$A$27)</f>
        <v>2.1 Zone 1</v>
      </c>
      <c r="D38" s="25"/>
      <c r="E38" s="26"/>
      <c r="F38" s="27"/>
      <c r="H38" s="107"/>
      <c r="I38" s="29"/>
      <c r="J38" s="29"/>
      <c r="K38" s="28"/>
      <c r="L38" s="28"/>
      <c r="M38" s="28"/>
      <c r="N38" s="30"/>
      <c r="O38" s="32"/>
    </row>
    <row r="39" spans="1:15" ht="30" customHeight="1">
      <c r="A39" s="420" t="s">
        <v>341</v>
      </c>
      <c r="B39" s="24"/>
      <c r="C39" s="25" t="str">
        <f ca="1">"2.2 " &amp; INDIRECT([3]TI!$A$28)</f>
        <v>2.2 Zone 2</v>
      </c>
      <c r="D39" s="25"/>
      <c r="E39" s="26"/>
      <c r="F39" s="27"/>
      <c r="H39" s="107"/>
      <c r="I39" s="29"/>
      <c r="J39" s="29"/>
      <c r="K39" s="28"/>
      <c r="L39" s="28"/>
      <c r="M39" s="28"/>
      <c r="N39" s="30"/>
      <c r="O39" s="32"/>
    </row>
    <row r="40" spans="1:15" ht="30" customHeight="1">
      <c r="A40" s="420" t="s">
        <v>342</v>
      </c>
      <c r="B40" s="24"/>
      <c r="C40" s="25" t="str">
        <f ca="1">"2.3 " &amp; INDIRECT([3]TI!$A$29)</f>
        <v>2.3 Zone 3</v>
      </c>
      <c r="D40" s="25"/>
      <c r="E40" s="26"/>
      <c r="F40" s="27"/>
      <c r="H40" s="107"/>
      <c r="I40" s="29"/>
      <c r="J40" s="29"/>
      <c r="K40" s="28"/>
      <c r="L40" s="28"/>
      <c r="M40" s="28"/>
      <c r="N40" s="30"/>
      <c r="O40" s="32"/>
    </row>
    <row r="41" spans="1:15" ht="30" customHeight="1">
      <c r="A41" s="420"/>
      <c r="B41" s="356"/>
      <c r="C41" s="357" t="s">
        <v>111</v>
      </c>
      <c r="D41" s="357"/>
      <c r="E41" s="358"/>
      <c r="F41" s="28"/>
      <c r="G41" s="28"/>
      <c r="H41" s="28"/>
      <c r="I41" s="28"/>
      <c r="J41" s="28"/>
      <c r="K41" s="28"/>
      <c r="L41" s="28"/>
      <c r="M41" s="107"/>
      <c r="N41" s="34">
        <v>2</v>
      </c>
      <c r="O41" s="108"/>
    </row>
    <row r="42" spans="1:15" ht="30" customHeight="1">
      <c r="A42" s="420"/>
      <c r="B42" s="356"/>
      <c r="C42" s="357" t="s">
        <v>112</v>
      </c>
      <c r="D42" s="357"/>
      <c r="E42" s="358"/>
      <c r="F42" s="28"/>
      <c r="G42" s="28"/>
      <c r="H42" s="28"/>
      <c r="I42" s="28"/>
      <c r="J42" s="28"/>
      <c r="K42" s="28"/>
      <c r="L42" s="28"/>
      <c r="M42" s="107"/>
      <c r="N42" s="34">
        <v>40</v>
      </c>
      <c r="O42" s="108"/>
    </row>
    <row r="43" spans="1:15" ht="30" customHeight="1">
      <c r="A43" s="420"/>
      <c r="B43" s="356"/>
      <c r="C43" s="357" t="s">
        <v>113</v>
      </c>
      <c r="D43" s="357"/>
      <c r="E43" s="358"/>
      <c r="F43" s="28"/>
      <c r="G43" s="28"/>
      <c r="H43" s="28"/>
      <c r="I43" s="28"/>
      <c r="J43" s="28"/>
      <c r="K43" s="28"/>
      <c r="L43" s="28"/>
      <c r="M43" s="107"/>
      <c r="N43" s="34">
        <v>40</v>
      </c>
      <c r="O43" s="108"/>
    </row>
    <row r="44" spans="1:15" ht="30" customHeight="1">
      <c r="A44" s="420"/>
      <c r="B44" s="356"/>
      <c r="C44" s="357" t="s">
        <v>114</v>
      </c>
      <c r="D44" s="357"/>
      <c r="E44" s="358"/>
      <c r="F44" s="28"/>
      <c r="G44" s="28"/>
      <c r="H44" s="28"/>
      <c r="I44" s="28"/>
      <c r="J44" s="28"/>
      <c r="K44" s="28"/>
      <c r="L44" s="28"/>
      <c r="M44" s="107"/>
      <c r="N44" s="34">
        <v>150</v>
      </c>
      <c r="O44" s="108"/>
    </row>
    <row r="45" spans="1:15" ht="30" customHeight="1">
      <c r="A45" s="420"/>
      <c r="B45" s="356"/>
      <c r="C45" s="357" t="s">
        <v>115</v>
      </c>
      <c r="D45" s="357"/>
      <c r="E45" s="358"/>
      <c r="F45" s="28"/>
      <c r="G45" s="28"/>
      <c r="H45" s="28"/>
      <c r="I45" s="28"/>
      <c r="J45" s="28"/>
      <c r="K45" s="28"/>
      <c r="L45" s="28"/>
      <c r="M45" s="107"/>
      <c r="N45" s="34">
        <v>100</v>
      </c>
      <c r="O45" s="108"/>
    </row>
    <row r="46" spans="1:15" ht="30" customHeight="1">
      <c r="A46" s="420" t="s">
        <v>343</v>
      </c>
      <c r="B46" s="24" t="str">
        <f ca="1">"3 " &amp; INDIRECT([3]AP!$A$34)</f>
        <v>3 Specific risk</v>
      </c>
      <c r="C46" s="25"/>
      <c r="D46" s="25"/>
      <c r="E46" s="26"/>
      <c r="F46" s="29"/>
      <c r="H46" s="107"/>
      <c r="I46" s="29"/>
      <c r="J46" s="29"/>
      <c r="K46" s="107"/>
      <c r="L46" s="107"/>
      <c r="M46" s="35"/>
      <c r="N46" s="30"/>
      <c r="O46" s="31"/>
    </row>
    <row r="47" spans="1:15" ht="45" customHeight="1">
      <c r="A47" s="420" t="s">
        <v>344</v>
      </c>
      <c r="B47" s="24"/>
      <c r="C47" s="446" t="str">
        <f ca="1">"3.1 " &amp; INDIRECT([3]AP!$A$35)</f>
        <v>3.1 Debt securities under the first category in table 1 (point 14 annex I, amended Directive 2006/49/EC) or article 19, paragraph 1 of amended Directive 2006/49/EC</v>
      </c>
      <c r="D47" s="446"/>
      <c r="E47" s="447"/>
      <c r="F47" s="29"/>
      <c r="H47" s="107"/>
      <c r="I47" s="29"/>
      <c r="J47" s="29"/>
      <c r="K47" s="107"/>
      <c r="L47" s="107"/>
      <c r="M47" s="29"/>
      <c r="N47" s="34">
        <v>0</v>
      </c>
      <c r="O47" s="31"/>
    </row>
    <row r="48" spans="1:15" ht="30" customHeight="1">
      <c r="A48" s="420" t="s">
        <v>345</v>
      </c>
      <c r="B48" s="24"/>
      <c r="C48" s="25" t="str">
        <f ca="1">"3.2 " &amp; INDIRECT([3]AP!$A$36)</f>
        <v>3.2 Debt securities under the second category in table 1 (point 14 annex I, amended Directive 2006/49/EC)</v>
      </c>
      <c r="D48" s="25"/>
      <c r="E48" s="26"/>
      <c r="F48" s="29"/>
      <c r="H48" s="107"/>
      <c r="I48" s="29"/>
      <c r="J48" s="29"/>
      <c r="K48" s="107"/>
      <c r="L48" s="107"/>
      <c r="M48" s="35"/>
      <c r="N48" s="34"/>
      <c r="O48" s="31"/>
    </row>
    <row r="49" spans="1:15" ht="30" customHeight="1">
      <c r="A49" s="420" t="s">
        <v>346</v>
      </c>
      <c r="B49" s="24"/>
      <c r="C49" s="25"/>
      <c r="D49" s="25" t="str">
        <f ca="1">"3.2.a " &amp; INDIRECT([3]TI!$A$23)</f>
        <v>3.2.a With residual term ≤ 6 months</v>
      </c>
      <c r="E49" s="26"/>
      <c r="F49" s="29"/>
      <c r="H49" s="107"/>
      <c r="I49" s="29"/>
      <c r="J49" s="29"/>
      <c r="K49" s="107"/>
      <c r="L49" s="107"/>
      <c r="M49" s="27"/>
      <c r="N49" s="34">
        <v>0.25</v>
      </c>
      <c r="O49" s="31"/>
    </row>
    <row r="50" spans="1:15" ht="30" customHeight="1">
      <c r="A50" s="420" t="s">
        <v>347</v>
      </c>
      <c r="B50" s="24"/>
      <c r="C50" s="25"/>
      <c r="D50" s="25" t="str">
        <f ca="1">"3.2.b " &amp; INDIRECT([3]TI!$A$24)</f>
        <v>3.2.b With residual term &gt; 6 months and ≤ 24 months</v>
      </c>
      <c r="E50" s="26"/>
      <c r="F50" s="29"/>
      <c r="H50" s="107"/>
      <c r="I50" s="29"/>
      <c r="J50" s="29"/>
      <c r="K50" s="107"/>
      <c r="L50" s="107"/>
      <c r="M50" s="27"/>
      <c r="N50" s="34">
        <v>1</v>
      </c>
      <c r="O50" s="31"/>
    </row>
    <row r="51" spans="1:15" ht="30" customHeight="1">
      <c r="A51" s="420" t="s">
        <v>348</v>
      </c>
      <c r="B51" s="24"/>
      <c r="C51" s="25"/>
      <c r="D51" s="25" t="str">
        <f ca="1">"3.2.c " &amp; INDIRECT([3]TI!$A$25)</f>
        <v>3.2.c With residual term &gt; 24 months</v>
      </c>
      <c r="E51" s="26"/>
      <c r="F51" s="29"/>
      <c r="H51" s="107"/>
      <c r="I51" s="29"/>
      <c r="J51" s="29"/>
      <c r="K51" s="107"/>
      <c r="L51" s="107"/>
      <c r="M51" s="27"/>
      <c r="N51" s="34">
        <v>1.6</v>
      </c>
      <c r="O51" s="31"/>
    </row>
    <row r="52" spans="1:15" ht="30" customHeight="1">
      <c r="A52" s="420" t="s">
        <v>349</v>
      </c>
      <c r="B52" s="24"/>
      <c r="C52" s="25" t="str">
        <f ca="1">"3.3 " &amp; INDIRECT([3]AP!$A$37)</f>
        <v>3.3 Debt securities under the third category in table 1 (point 14 annex I, amended Directive 2006/49/EC)</v>
      </c>
      <c r="D52" s="25"/>
      <c r="E52" s="26"/>
      <c r="F52" s="29"/>
      <c r="H52" s="107"/>
      <c r="I52" s="29"/>
      <c r="J52" s="29"/>
      <c r="K52" s="107"/>
      <c r="L52" s="107"/>
      <c r="M52" s="27"/>
      <c r="N52" s="34">
        <v>8</v>
      </c>
      <c r="O52" s="31"/>
    </row>
    <row r="53" spans="1:15" ht="30" customHeight="1">
      <c r="A53" s="420" t="s">
        <v>350</v>
      </c>
      <c r="B53" s="24"/>
      <c r="C53" s="25" t="str">
        <f ca="1">"3.4 " &amp; INDIRECT([3]AP!$A$38)</f>
        <v>3.4 Debt securities under the fourth category in table 1 (point 14 annex I, amended Directive 2006/49/EC)</v>
      </c>
      <c r="D53" s="25"/>
      <c r="E53" s="26"/>
      <c r="F53" s="29"/>
      <c r="H53" s="107"/>
      <c r="I53" s="29"/>
      <c r="J53" s="29"/>
      <c r="K53" s="107"/>
      <c r="L53" s="107"/>
      <c r="M53" s="27"/>
      <c r="N53" s="34">
        <v>12</v>
      </c>
      <c r="O53" s="31"/>
    </row>
    <row r="54" spans="1:15" ht="30" customHeight="1">
      <c r="A54" s="420" t="s">
        <v>351</v>
      </c>
      <c r="B54" s="24"/>
      <c r="C54" s="355" t="str">
        <f ca="1">"3.5 " &amp; INDIRECT([3]AP!$A$39)</f>
        <v>3.5 Securitisation exposures subject to 1250% risk weighting or deduction and unrated liquidity facilities</v>
      </c>
      <c r="D54" s="25"/>
      <c r="E54" s="26"/>
      <c r="F54" s="29"/>
      <c r="H54" s="107"/>
      <c r="I54" s="29"/>
      <c r="J54" s="29"/>
      <c r="K54" s="107"/>
      <c r="L54" s="107"/>
      <c r="M54" s="27"/>
      <c r="N54" s="34"/>
      <c r="O54" s="31"/>
    </row>
    <row r="55" spans="1:15" ht="30" customHeight="1">
      <c r="A55" s="420" t="s">
        <v>352</v>
      </c>
      <c r="B55" s="24" t="str">
        <f ca="1">"4 " &amp; INDIRECT([3]AP!$A$40)</f>
        <v>4 Particular approach for position risk in CIUs</v>
      </c>
      <c r="C55" s="25"/>
      <c r="D55" s="25"/>
      <c r="E55" s="26"/>
      <c r="F55" s="29"/>
      <c r="H55" s="107"/>
      <c r="I55" s="29"/>
      <c r="J55" s="29"/>
      <c r="K55" s="28"/>
      <c r="L55" s="28"/>
      <c r="M55" s="29"/>
      <c r="N55" s="34"/>
      <c r="O55" s="31"/>
    </row>
    <row r="56" spans="1:15" ht="30" customHeight="1">
      <c r="A56" s="421"/>
      <c r="B56" s="356" t="s">
        <v>116</v>
      </c>
      <c r="C56" s="219"/>
      <c r="D56" s="219"/>
      <c r="E56" s="220"/>
      <c r="F56" s="107"/>
      <c r="G56" s="221"/>
      <c r="H56" s="107"/>
      <c r="I56" s="107"/>
      <c r="J56" s="107"/>
      <c r="K56" s="28"/>
      <c r="L56" s="28"/>
      <c r="M56" s="107"/>
      <c r="N56" s="34"/>
      <c r="O56" s="108"/>
    </row>
    <row r="57" spans="1:15" ht="30" customHeight="1">
      <c r="A57" s="421"/>
      <c r="B57" s="356" t="s">
        <v>117</v>
      </c>
      <c r="C57" s="219"/>
      <c r="D57" s="219"/>
      <c r="E57" s="220"/>
      <c r="F57" s="107"/>
      <c r="G57" s="221"/>
      <c r="H57" s="107"/>
      <c r="I57" s="107"/>
      <c r="J57" s="107"/>
      <c r="K57" s="28"/>
      <c r="L57" s="28"/>
      <c r="M57" s="107"/>
      <c r="N57" s="30"/>
      <c r="O57" s="108"/>
    </row>
    <row r="58" spans="1:15" ht="30" customHeight="1">
      <c r="A58" s="420" t="s">
        <v>353</v>
      </c>
      <c r="B58" s="24" t="str">
        <f ca="1">"5 " &amp; INDIRECT([3]AP!$A$41)</f>
        <v>5 Other non-delta risk for options</v>
      </c>
      <c r="C58" s="25"/>
      <c r="D58" s="25"/>
      <c r="E58" s="26"/>
      <c r="F58" s="28"/>
      <c r="G58" s="222"/>
      <c r="H58" s="28"/>
      <c r="I58" s="28"/>
      <c r="J58" s="28"/>
      <c r="K58" s="28"/>
      <c r="L58" s="28"/>
      <c r="M58" s="28"/>
      <c r="N58" s="30"/>
      <c r="O58" s="33"/>
    </row>
    <row r="59" spans="1:15" ht="30" customHeight="1">
      <c r="A59" s="424" t="s">
        <v>354</v>
      </c>
      <c r="B59" s="306"/>
      <c r="C59" s="307" t="str">
        <f ca="1" xml:space="preserve"> INDIRECT([3]AP!$A$42)</f>
        <v>Of which : Gamma risk</v>
      </c>
      <c r="D59" s="307"/>
      <c r="E59" s="307"/>
      <c r="F59" s="28"/>
      <c r="G59" s="222"/>
      <c r="H59" s="28"/>
      <c r="I59" s="28"/>
      <c r="J59" s="28"/>
      <c r="K59" s="28"/>
      <c r="L59" s="28"/>
      <c r="M59" s="28"/>
      <c r="N59" s="30"/>
      <c r="O59" s="33"/>
    </row>
    <row r="60" spans="1:15" ht="30" customHeight="1" thickBot="1">
      <c r="A60" s="425" t="s">
        <v>355</v>
      </c>
      <c r="B60" s="308"/>
      <c r="C60" s="309" t="str">
        <f ca="1" xml:space="preserve"> INDIRECT([3]AP!$A$43)</f>
        <v>Of which : Vega risk</v>
      </c>
      <c r="D60" s="309"/>
      <c r="E60" s="310"/>
      <c r="F60" s="36"/>
      <c r="G60" s="36"/>
      <c r="H60" s="36"/>
      <c r="I60" s="36"/>
      <c r="J60" s="36"/>
      <c r="K60" s="36"/>
      <c r="L60" s="36"/>
      <c r="M60" s="36"/>
      <c r="N60" s="37"/>
      <c r="O60" s="388"/>
    </row>
    <row r="61" spans="1:15" ht="15.75" thickTop="1">
      <c r="A61" s="256"/>
      <c r="B61" s="9"/>
      <c r="C61" s="9"/>
      <c r="D61" s="9"/>
      <c r="E61" s="9"/>
      <c r="F61" s="11"/>
      <c r="G61" s="11"/>
      <c r="H61" s="11"/>
      <c r="I61" s="11"/>
      <c r="J61" s="11"/>
      <c r="K61" s="11"/>
      <c r="L61" s="11"/>
      <c r="M61" s="11"/>
      <c r="N61" s="9"/>
      <c r="O61" s="9"/>
    </row>
  </sheetData>
  <mergeCells count="7">
    <mergeCell ref="C47:E47"/>
    <mergeCell ref="F5:M5"/>
    <mergeCell ref="N5:N7"/>
    <mergeCell ref="O5:O7"/>
    <mergeCell ref="I6:J6"/>
    <mergeCell ref="K6:L6"/>
    <mergeCell ref="F6:G6"/>
  </mergeCells>
  <phoneticPr fontId="54" type="noConversion"/>
  <printOptions horizontalCentered="1" verticalCentered="1"/>
  <pageMargins left="0" right="0" top="0" bottom="0" header="0" footer="0"/>
  <pageSetup paperSize="9" scale="36" orientation="landscape" cellComments="asDisplayed" horizontalDpi="300" r:id="rId1"/>
  <headerFooter alignWithMargins="0">
    <oddHeader>&amp;C&amp;40&amp;U&amp;A</oddHeader>
  </headerFooter>
  <legacyDrawing r:id="rId2"/>
</worksheet>
</file>

<file path=xl/worksheets/sheet3.xml><?xml version="1.0" encoding="utf-8"?>
<worksheet xmlns="http://schemas.openxmlformats.org/spreadsheetml/2006/main" xmlns:r="http://schemas.openxmlformats.org/officeDocument/2006/relationships">
  <sheetPr codeName="Hoja3">
    <pageSetUpPr fitToPage="1"/>
  </sheetPr>
  <dimension ref="B2:D30"/>
  <sheetViews>
    <sheetView zoomScale="75" workbookViewId="0">
      <selection activeCell="D6" sqref="D6"/>
    </sheetView>
  </sheetViews>
  <sheetFormatPr baseColWidth="10" defaultColWidth="11.42578125" defaultRowHeight="12.75"/>
  <cols>
    <col min="1" max="1" width="5.42578125" style="331" customWidth="1"/>
    <col min="2" max="2" width="8.7109375" style="331" customWidth="1"/>
    <col min="3" max="3" width="87" style="331" customWidth="1"/>
    <col min="4" max="4" width="108.85546875" style="331" customWidth="1"/>
    <col min="5" max="16384" width="11.42578125" style="331"/>
  </cols>
  <sheetData>
    <row r="2" spans="2:4" ht="18">
      <c r="B2" s="322" t="s">
        <v>81</v>
      </c>
      <c r="C2" s="323"/>
      <c r="D2" s="323"/>
    </row>
    <row r="3" spans="2:4" ht="15">
      <c r="B3" s="324"/>
      <c r="C3" s="325"/>
      <c r="D3" s="323"/>
    </row>
    <row r="4" spans="2:4" ht="19.5">
      <c r="B4" s="326" t="s">
        <v>186</v>
      </c>
      <c r="C4" s="327" t="s">
        <v>187</v>
      </c>
      <c r="D4" s="326" t="s">
        <v>188</v>
      </c>
    </row>
    <row r="5" spans="2:4" ht="18">
      <c r="B5" s="461" t="s">
        <v>189</v>
      </c>
      <c r="C5" s="462"/>
      <c r="D5" s="463"/>
    </row>
    <row r="6" spans="2:4" ht="48.75" customHeight="1">
      <c r="B6" s="353" t="s">
        <v>306</v>
      </c>
      <c r="C6" s="332" t="s">
        <v>256</v>
      </c>
      <c r="D6" s="329" t="s">
        <v>308</v>
      </c>
    </row>
    <row r="7" spans="2:4" ht="50.25" customHeight="1">
      <c r="B7" s="354" t="s">
        <v>307</v>
      </c>
      <c r="C7" s="332" t="s">
        <v>190</v>
      </c>
      <c r="D7" s="332" t="s">
        <v>309</v>
      </c>
    </row>
    <row r="8" spans="2:4" ht="35.25" customHeight="1">
      <c r="B8" s="354" t="s">
        <v>162</v>
      </c>
      <c r="C8" s="332" t="s">
        <v>191</v>
      </c>
      <c r="D8" s="332" t="s">
        <v>310</v>
      </c>
    </row>
    <row r="9" spans="2:4" ht="30">
      <c r="B9" s="333"/>
      <c r="C9" s="332" t="s">
        <v>193</v>
      </c>
      <c r="D9" s="332" t="s">
        <v>312</v>
      </c>
    </row>
    <row r="10" spans="2:4" ht="30">
      <c r="B10" s="354" t="s">
        <v>166</v>
      </c>
      <c r="C10" s="332" t="s">
        <v>195</v>
      </c>
      <c r="D10" s="332" t="s">
        <v>311</v>
      </c>
    </row>
    <row r="11" spans="2:4" ht="18">
      <c r="B11" s="461" t="s">
        <v>197</v>
      </c>
      <c r="C11" s="462" t="s">
        <v>197</v>
      </c>
      <c r="D11" s="463"/>
    </row>
    <row r="12" spans="2:4" ht="15">
      <c r="B12" s="354" t="s">
        <v>158</v>
      </c>
      <c r="C12" s="334" t="s">
        <v>198</v>
      </c>
      <c r="D12" s="332"/>
    </row>
    <row r="13" spans="2:4" ht="45">
      <c r="B13" s="354" t="s">
        <v>159</v>
      </c>
      <c r="C13" s="330" t="s">
        <v>199</v>
      </c>
      <c r="D13" s="332" t="s">
        <v>1</v>
      </c>
    </row>
    <row r="14" spans="2:4" ht="15">
      <c r="B14" s="354" t="s">
        <v>160</v>
      </c>
      <c r="C14" s="332" t="s">
        <v>200</v>
      </c>
      <c r="D14" s="332" t="s">
        <v>201</v>
      </c>
    </row>
    <row r="15" spans="2:4" ht="15">
      <c r="B15" s="354" t="s">
        <v>165</v>
      </c>
      <c r="C15" s="332" t="s">
        <v>202</v>
      </c>
      <c r="D15" s="332" t="s">
        <v>201</v>
      </c>
    </row>
    <row r="16" spans="2:4" ht="15">
      <c r="B16" s="354" t="s">
        <v>169</v>
      </c>
      <c r="C16" s="332" t="s">
        <v>203</v>
      </c>
      <c r="D16" s="332" t="s">
        <v>201</v>
      </c>
    </row>
    <row r="17" spans="2:4" ht="45">
      <c r="B17" s="354" t="s">
        <v>170</v>
      </c>
      <c r="C17" s="332" t="s">
        <v>204</v>
      </c>
      <c r="D17" s="332" t="s">
        <v>205</v>
      </c>
    </row>
    <row r="18" spans="2:4" ht="15">
      <c r="B18" s="354" t="s">
        <v>171</v>
      </c>
      <c r="C18" s="332" t="s">
        <v>200</v>
      </c>
      <c r="D18" s="332" t="s">
        <v>206</v>
      </c>
    </row>
    <row r="19" spans="2:4" ht="15">
      <c r="B19" s="354" t="s">
        <v>172</v>
      </c>
      <c r="C19" s="332" t="s">
        <v>202</v>
      </c>
      <c r="D19" s="332" t="s">
        <v>206</v>
      </c>
    </row>
    <row r="20" spans="2:4" ht="15">
      <c r="B20" s="354" t="s">
        <v>173</v>
      </c>
      <c r="C20" s="332" t="s">
        <v>203</v>
      </c>
      <c r="D20" s="332" t="s">
        <v>206</v>
      </c>
    </row>
    <row r="21" spans="2:4" ht="63" customHeight="1">
      <c r="B21" s="354" t="s">
        <v>174</v>
      </c>
      <c r="C21" s="332" t="s">
        <v>207</v>
      </c>
      <c r="D21" s="332" t="s">
        <v>208</v>
      </c>
    </row>
    <row r="22" spans="2:4" ht="64.5" customHeight="1">
      <c r="B22" s="354" t="s">
        <v>175</v>
      </c>
      <c r="C22" s="335" t="s">
        <v>209</v>
      </c>
      <c r="D22" s="332" t="s">
        <v>210</v>
      </c>
    </row>
    <row r="23" spans="2:4" ht="60" customHeight="1">
      <c r="B23" s="354" t="s">
        <v>176</v>
      </c>
      <c r="C23" s="335" t="s">
        <v>211</v>
      </c>
      <c r="D23" s="332" t="s">
        <v>210</v>
      </c>
    </row>
    <row r="24" spans="2:4" ht="60.75" customHeight="1">
      <c r="B24" s="354" t="s">
        <v>177</v>
      </c>
      <c r="C24" s="335" t="s">
        <v>212</v>
      </c>
      <c r="D24" s="332" t="s">
        <v>210</v>
      </c>
    </row>
    <row r="25" spans="2:4" ht="63" customHeight="1">
      <c r="B25" s="354" t="s">
        <v>178</v>
      </c>
      <c r="C25" s="335" t="s">
        <v>213</v>
      </c>
      <c r="D25" s="332" t="s">
        <v>210</v>
      </c>
    </row>
    <row r="26" spans="2:4" ht="33" customHeight="1">
      <c r="B26" s="354" t="s">
        <v>179</v>
      </c>
      <c r="C26" s="336" t="s">
        <v>214</v>
      </c>
      <c r="D26" s="332" t="s">
        <v>215</v>
      </c>
    </row>
    <row r="27" spans="2:4" ht="45">
      <c r="B27" s="354" t="s">
        <v>180</v>
      </c>
      <c r="C27" s="332" t="s">
        <v>216</v>
      </c>
      <c r="D27" s="332" t="s">
        <v>4</v>
      </c>
    </row>
    <row r="28" spans="2:4" ht="30">
      <c r="B28" s="354" t="s">
        <v>0</v>
      </c>
      <c r="C28" s="332" t="s">
        <v>217</v>
      </c>
      <c r="D28" s="332" t="s">
        <v>2</v>
      </c>
    </row>
    <row r="29" spans="2:4" ht="18">
      <c r="B29" s="461" t="s">
        <v>218</v>
      </c>
      <c r="C29" s="462"/>
      <c r="D29" s="463"/>
    </row>
    <row r="30" spans="2:4" s="337" customFormat="1" ht="15">
      <c r="B30" s="338"/>
      <c r="C30" s="339" t="s">
        <v>219</v>
      </c>
      <c r="D30" s="340" t="s">
        <v>3</v>
      </c>
    </row>
  </sheetData>
  <mergeCells count="3">
    <mergeCell ref="B5:D5"/>
    <mergeCell ref="B11:D11"/>
    <mergeCell ref="B29:D29"/>
  </mergeCells>
  <phoneticPr fontId="36" type="noConversion"/>
  <printOptions horizontalCentered="1"/>
  <pageMargins left="0.74803149606299213" right="0.74803149606299213" top="0.98425196850393704" bottom="0.98425196850393704" header="0.51181102362204722" footer="0.51181102362204722"/>
  <pageSetup paperSize="9" scale="61" fitToHeight="2" orientation="landscape" r:id="rId1"/>
  <headerFooter alignWithMargins="0">
    <oddFooter>&amp;R&amp;P of &amp;N</oddFooter>
  </headerFooter>
</worksheet>
</file>

<file path=xl/worksheets/sheet4.xml><?xml version="1.0" encoding="utf-8"?>
<worksheet xmlns="http://schemas.openxmlformats.org/spreadsheetml/2006/main" xmlns:r="http://schemas.openxmlformats.org/officeDocument/2006/relationships">
  <sheetPr codeName="Tabelle16">
    <pageSetUpPr fitToPage="1"/>
  </sheetPr>
  <dimension ref="A1:M24"/>
  <sheetViews>
    <sheetView zoomScale="50" zoomScaleNormal="50" workbookViewId="0">
      <selection activeCell="K7" sqref="K7:K9"/>
    </sheetView>
  </sheetViews>
  <sheetFormatPr baseColWidth="10" defaultColWidth="11.42578125" defaultRowHeight="12.75"/>
  <cols>
    <col min="1" max="1" width="15.42578125" style="70" customWidth="1"/>
    <col min="2" max="2" width="5.85546875" style="46" customWidth="1"/>
    <col min="3" max="3" width="6.7109375" style="46" customWidth="1"/>
    <col min="4" max="4" width="38" style="46" customWidth="1"/>
    <col min="5" max="5" width="62.85546875" style="46" customWidth="1"/>
    <col min="6" max="11" width="22.7109375" style="70" customWidth="1"/>
    <col min="12" max="13" width="22.7109375" style="46" customWidth="1"/>
    <col min="14" max="16384" width="11.42578125" style="46"/>
  </cols>
  <sheetData>
    <row r="1" spans="1:13" ht="18">
      <c r="F1" s="178" t="s">
        <v>119</v>
      </c>
    </row>
    <row r="2" spans="1:13" s="40" customFormat="1" ht="22.5" customHeight="1">
      <c r="A2" s="41"/>
      <c r="B2" s="39" t="s">
        <v>118</v>
      </c>
      <c r="C2" s="39"/>
      <c r="D2" s="39"/>
      <c r="E2" s="39"/>
      <c r="I2" s="41"/>
      <c r="J2" s="41"/>
      <c r="K2" s="41"/>
    </row>
    <row r="3" spans="1:13" s="42" customFormat="1" ht="28.5" customHeight="1">
      <c r="A3" s="43"/>
      <c r="B3" s="295" t="s">
        <v>120</v>
      </c>
      <c r="C3" s="215"/>
      <c r="D3" s="216"/>
      <c r="E3" s="305"/>
      <c r="F3" s="114"/>
      <c r="G3" s="114"/>
      <c r="H3" s="43"/>
      <c r="I3" s="43"/>
      <c r="J3" s="43"/>
      <c r="K3" s="43"/>
    </row>
    <row r="4" spans="1:13" s="42" customFormat="1" ht="28.5" customHeight="1">
      <c r="A4" s="43"/>
      <c r="B4" s="214"/>
      <c r="C4" s="215"/>
      <c r="D4" s="216"/>
      <c r="E4" s="216"/>
      <c r="F4" s="114"/>
      <c r="G4" s="114"/>
      <c r="H4" s="43"/>
      <c r="I4" s="43"/>
      <c r="J4" s="43"/>
      <c r="K4" s="43"/>
    </row>
    <row r="5" spans="1:13" ht="50.25" customHeight="1" thickBot="1">
      <c r="B5" s="44"/>
      <c r="C5" s="45"/>
      <c r="E5" s="47"/>
      <c r="F5" s="177"/>
      <c r="G5" s="47"/>
      <c r="H5" s="48"/>
      <c r="I5" s="48"/>
      <c r="J5" s="48"/>
      <c r="K5" s="48"/>
      <c r="L5" s="45"/>
      <c r="M5" s="45"/>
    </row>
    <row r="6" spans="1:13" ht="24" customHeight="1" thickTop="1">
      <c r="A6" s="264"/>
      <c r="B6" s="266"/>
      <c r="C6" s="266"/>
      <c r="D6" s="266"/>
      <c r="E6" s="266"/>
      <c r="F6" s="271"/>
      <c r="G6" s="464" t="s">
        <v>82</v>
      </c>
      <c r="H6" s="464"/>
      <c r="I6" s="465"/>
      <c r="J6" s="465"/>
      <c r="K6" s="466"/>
      <c r="L6" s="467" t="s">
        <v>83</v>
      </c>
      <c r="M6" s="470" t="str">
        <f ca="1">INDIRECT([3]AT!$A$51)</f>
        <v>Capital requirements</v>
      </c>
    </row>
    <row r="7" spans="1:13" ht="24" customHeight="1">
      <c r="A7" s="267"/>
      <c r="B7" s="205"/>
      <c r="C7" s="205"/>
      <c r="D7" s="205"/>
      <c r="E7" s="205"/>
      <c r="F7" s="473" t="str">
        <f ca="1">INDIRECT([3]AT!$A$52)</f>
        <v>All positions</v>
      </c>
      <c r="G7" s="474"/>
      <c r="H7" s="475"/>
      <c r="I7" s="476" t="str">
        <f ca="1">INDIRECT([3]AT!$A$55)</f>
        <v>Net positions</v>
      </c>
      <c r="J7" s="477"/>
      <c r="K7" s="477" t="str">
        <f ca="1">INDIRECT([3]AT!$A$58)</f>
        <v>Net positions subject to capital charge</v>
      </c>
      <c r="L7" s="468"/>
      <c r="M7" s="471"/>
    </row>
    <row r="8" spans="1:13" ht="63.75" customHeight="1">
      <c r="A8" s="267"/>
      <c r="B8" s="205"/>
      <c r="C8" s="205"/>
      <c r="D8" s="205"/>
      <c r="E8" s="205"/>
      <c r="F8" s="481" t="str">
        <f ca="1">INDIRECT([3]AT!$A$53)</f>
        <v>Long</v>
      </c>
      <c r="G8" s="481" t="str">
        <f ca="1">INDIRECT([3]AT!$A$54)</f>
        <v>Short</v>
      </c>
      <c r="H8" s="311" t="s">
        <v>181</v>
      </c>
      <c r="I8" s="478"/>
      <c r="J8" s="479"/>
      <c r="K8" s="480"/>
      <c r="L8" s="468"/>
      <c r="M8" s="471"/>
    </row>
    <row r="9" spans="1:13" ht="63" customHeight="1">
      <c r="A9" s="267"/>
      <c r="B9" s="205"/>
      <c r="C9" s="205"/>
      <c r="D9" s="205"/>
      <c r="E9" s="205"/>
      <c r="F9" s="482"/>
      <c r="G9" s="482"/>
      <c r="H9" s="263"/>
      <c r="I9" s="51" t="str">
        <f ca="1">INDIRECT([3]AT!$A$56)</f>
        <v>Long</v>
      </c>
      <c r="J9" s="51" t="str">
        <f ca="1">INDIRECT([3]AT!$A$57)</f>
        <v>Short</v>
      </c>
      <c r="K9" s="479"/>
      <c r="L9" s="469"/>
      <c r="M9" s="472"/>
    </row>
    <row r="10" spans="1:13" s="192" customFormat="1" ht="25.5" customHeight="1">
      <c r="A10" s="268"/>
      <c r="B10" s="269"/>
      <c r="C10" s="269"/>
      <c r="D10" s="269"/>
      <c r="E10" s="270"/>
      <c r="F10" s="189" t="s">
        <v>158</v>
      </c>
      <c r="G10" s="189" t="s">
        <v>159</v>
      </c>
      <c r="H10" s="312" t="s">
        <v>92</v>
      </c>
      <c r="I10" s="189" t="s">
        <v>160</v>
      </c>
      <c r="J10" s="189" t="s">
        <v>161</v>
      </c>
      <c r="K10" s="189" t="s">
        <v>162</v>
      </c>
      <c r="L10" s="190"/>
      <c r="M10" s="191" t="s">
        <v>163</v>
      </c>
    </row>
    <row r="11" spans="1:13" ht="30" customHeight="1">
      <c r="A11" s="427" t="s">
        <v>319</v>
      </c>
      <c r="B11" s="377" t="str">
        <f ca="1">INDIRECT([3]RT!$A$7) &amp; " " &amp; INDIRECT([3]TR!$A$5) &amp; " " &amp; INDIRECT([3]PO!$A$4)</f>
        <v>Equities in Trading book</v>
      </c>
      <c r="C11" s="54"/>
      <c r="D11" s="54"/>
      <c r="E11" s="55"/>
      <c r="F11" s="86"/>
      <c r="G11" s="86"/>
      <c r="H11" s="240"/>
      <c r="I11" s="86"/>
      <c r="J11" s="86"/>
      <c r="K11" s="112"/>
      <c r="L11" s="58"/>
      <c r="M11" s="59" t="s">
        <v>318</v>
      </c>
    </row>
    <row r="12" spans="1:13" ht="30" customHeight="1">
      <c r="A12" s="427" t="s">
        <v>320</v>
      </c>
      <c r="B12" s="54" t="str">
        <f ca="1">"1 " &amp; INDIRECT([3]AP!$A$45)</f>
        <v>1 General risk</v>
      </c>
      <c r="C12" s="54"/>
      <c r="D12" s="54"/>
      <c r="E12" s="55"/>
      <c r="F12" s="60"/>
      <c r="G12" s="60"/>
      <c r="H12" s="240"/>
      <c r="I12" s="60"/>
      <c r="J12" s="60"/>
      <c r="K12" s="61"/>
      <c r="L12" s="62">
        <v>8</v>
      </c>
      <c r="M12" s="63"/>
    </row>
    <row r="13" spans="1:13" ht="30" customHeight="1">
      <c r="A13" s="427" t="s">
        <v>321</v>
      </c>
      <c r="B13" s="54"/>
      <c r="C13" s="54" t="str">
        <f ca="1">"1.1 " &amp; INDIRECT([3]AP!$A$46)</f>
        <v>1.1 Exchange traded stock-index futures broadly diversified subject to particular approach</v>
      </c>
      <c r="D13" s="54"/>
      <c r="E13" s="55"/>
      <c r="F13" s="56"/>
      <c r="G13" s="56"/>
      <c r="H13" s="240"/>
      <c r="I13" s="56"/>
      <c r="J13" s="56"/>
      <c r="K13" s="64"/>
      <c r="L13" s="62"/>
      <c r="M13" s="65"/>
    </row>
    <row r="14" spans="1:13" ht="30" customHeight="1">
      <c r="A14" s="427" t="s">
        <v>322</v>
      </c>
      <c r="B14" s="54"/>
      <c r="C14" s="54" t="str">
        <f ca="1">"1.2 " &amp; INDIRECT([3]AP!$A$47)</f>
        <v>1.2 Other equities than exchange traded stock-index futures broadly diversified</v>
      </c>
      <c r="D14" s="54"/>
      <c r="E14" s="55"/>
      <c r="F14" s="60"/>
      <c r="G14" s="60"/>
      <c r="H14" s="240"/>
      <c r="I14" s="60"/>
      <c r="J14" s="60"/>
      <c r="K14" s="64"/>
      <c r="L14" s="62"/>
      <c r="M14" s="65"/>
    </row>
    <row r="15" spans="1:13" ht="30" customHeight="1">
      <c r="A15" s="427" t="s">
        <v>323</v>
      </c>
      <c r="B15" s="54" t="str">
        <f ca="1">"2 " &amp; INDIRECT([3]AP!$A$48)</f>
        <v>2 Specific risk</v>
      </c>
      <c r="C15" s="54"/>
      <c r="D15" s="54"/>
      <c r="E15" s="55"/>
      <c r="F15" s="60"/>
      <c r="G15" s="60"/>
      <c r="H15" s="240"/>
      <c r="I15" s="60"/>
      <c r="J15" s="60"/>
      <c r="K15" s="60"/>
      <c r="L15" s="62"/>
      <c r="M15" s="63"/>
    </row>
    <row r="16" spans="1:13" ht="30" customHeight="1">
      <c r="A16" s="427" t="s">
        <v>324</v>
      </c>
      <c r="B16" s="378"/>
      <c r="C16" s="54" t="str">
        <f ca="1">"2.1 " &amp; INDIRECT([3]AP!$A$49)</f>
        <v>2.1 High quality, liquid and diversified portfolios subject to lower capital requirements</v>
      </c>
      <c r="D16" s="54"/>
      <c r="E16" s="55"/>
      <c r="F16" s="261"/>
      <c r="G16" s="261"/>
      <c r="H16" s="240"/>
      <c r="I16" s="261"/>
      <c r="J16" s="261"/>
      <c r="K16" s="261"/>
      <c r="L16" s="62">
        <v>2</v>
      </c>
      <c r="M16" s="262"/>
    </row>
    <row r="17" spans="1:13" ht="30" customHeight="1">
      <c r="A17" s="427" t="s">
        <v>325</v>
      </c>
      <c r="B17" s="54"/>
      <c r="C17" s="54" t="str">
        <f ca="1">"2.2 " &amp; INDIRECT([3]AP!$A$50)</f>
        <v>2.2 Other equities than high quality, liquid and diversified portfolios</v>
      </c>
      <c r="D17" s="54"/>
      <c r="E17" s="55"/>
      <c r="F17" s="261"/>
      <c r="G17" s="261"/>
      <c r="H17" s="240"/>
      <c r="I17" s="261"/>
      <c r="J17" s="261"/>
      <c r="K17" s="261"/>
      <c r="L17" s="62">
        <v>4</v>
      </c>
      <c r="M17" s="262"/>
    </row>
    <row r="18" spans="1:13" ht="30" customHeight="1">
      <c r="A18" s="427" t="s">
        <v>326</v>
      </c>
      <c r="B18" s="54" t="str">
        <f ca="1">"3 " &amp; INDIRECT([3]AP!$A$51)</f>
        <v>3 Particular approach for position risk in CIUs</v>
      </c>
      <c r="C18" s="54"/>
      <c r="D18" s="54"/>
      <c r="E18" s="55"/>
      <c r="F18" s="60"/>
      <c r="G18" s="60"/>
      <c r="H18" s="240"/>
      <c r="I18" s="60"/>
      <c r="J18" s="60"/>
      <c r="K18" s="60"/>
      <c r="L18" s="66"/>
      <c r="M18" s="67"/>
    </row>
    <row r="19" spans="1:13" ht="30" customHeight="1">
      <c r="A19" s="426"/>
      <c r="B19" s="273" t="s">
        <v>121</v>
      </c>
      <c r="C19" s="273"/>
      <c r="D19" s="273"/>
      <c r="E19" s="274"/>
      <c r="F19" s="86"/>
      <c r="G19" s="86"/>
      <c r="H19" s="240"/>
      <c r="I19" s="86"/>
      <c r="J19" s="86"/>
      <c r="K19" s="86"/>
      <c r="L19" s="66"/>
      <c r="M19" s="101"/>
    </row>
    <row r="20" spans="1:13" ht="30" customHeight="1">
      <c r="A20" s="426"/>
      <c r="B20" s="273" t="s">
        <v>122</v>
      </c>
      <c r="C20" s="273"/>
      <c r="D20" s="273"/>
      <c r="E20" s="274"/>
      <c r="F20" s="86"/>
      <c r="G20" s="86"/>
      <c r="H20" s="240"/>
      <c r="I20" s="86"/>
      <c r="J20" s="86"/>
      <c r="K20" s="86"/>
      <c r="L20" s="66"/>
      <c r="M20" s="101"/>
    </row>
    <row r="21" spans="1:13" ht="30" customHeight="1">
      <c r="A21" s="427" t="s">
        <v>327</v>
      </c>
      <c r="B21" s="54" t="str">
        <f ca="1">"4 " &amp; INDIRECT([3]AP!$A$52)</f>
        <v>4 Other non-delta risk for options</v>
      </c>
      <c r="C21" s="54"/>
      <c r="D21" s="54"/>
      <c r="E21" s="55"/>
      <c r="F21" s="64"/>
      <c r="G21" s="64"/>
      <c r="H21" s="64"/>
      <c r="I21" s="64"/>
      <c r="J21" s="64"/>
      <c r="K21" s="64"/>
      <c r="L21" s="66"/>
      <c r="M21" s="63"/>
    </row>
    <row r="22" spans="1:13" ht="30" customHeight="1">
      <c r="A22" s="427" t="s">
        <v>328</v>
      </c>
      <c r="B22" s="298"/>
      <c r="C22" s="298"/>
      <c r="D22" s="298" t="str">
        <f ca="1">INDIRECT([3]AP!$A42)</f>
        <v>Of which : Gamma risk</v>
      </c>
      <c r="E22" s="300"/>
      <c r="F22" s="217"/>
      <c r="G22" s="64"/>
      <c r="H22" s="64"/>
      <c r="I22" s="64"/>
      <c r="J22" s="64"/>
      <c r="K22" s="64"/>
      <c r="L22" s="66"/>
      <c r="M22" s="63"/>
    </row>
    <row r="23" spans="1:13" ht="30" customHeight="1" thickBot="1">
      <c r="A23" s="428" t="s">
        <v>329</v>
      </c>
      <c r="B23" s="313"/>
      <c r="C23" s="313"/>
      <c r="D23" s="444" t="str">
        <f ca="1">INDIRECT([3]AP!$A43)</f>
        <v>Of which : Vega risk</v>
      </c>
      <c r="E23" s="314"/>
      <c r="F23" s="68"/>
      <c r="G23" s="68"/>
      <c r="H23" s="68"/>
      <c r="I23" s="68"/>
      <c r="J23" s="68"/>
      <c r="K23" s="68"/>
      <c r="L23" s="69"/>
      <c r="M23" s="294"/>
    </row>
    <row r="24" spans="1:13" ht="13.5" thickTop="1"/>
  </sheetData>
  <mergeCells count="8">
    <mergeCell ref="G6:K6"/>
    <mergeCell ref="L6:L9"/>
    <mergeCell ref="M6:M9"/>
    <mergeCell ref="F7:H7"/>
    <mergeCell ref="I7:J8"/>
    <mergeCell ref="K7:K9"/>
    <mergeCell ref="F8:F9"/>
    <mergeCell ref="G8:G9"/>
  </mergeCells>
  <phoneticPr fontId="54" type="noConversion"/>
  <printOptions horizontalCentered="1" verticalCentered="1"/>
  <pageMargins left="0.74803149606299213" right="0.74803149606299213" top="0.98425196850393704" bottom="0.98425196850393704" header="0.51181102362204722" footer="0.51181102362204722"/>
  <pageSetup paperSize="9" scale="41" orientation="landscape" cellComments="asDisplayed" horizontalDpi="300" r:id="rId1"/>
  <headerFooter alignWithMargins="0">
    <oddHeader>&amp;C&amp;40&amp;U&amp;A</oddHeader>
  </headerFooter>
  <ignoredErrors>
    <ignoredError sqref="H10" numberStoredAsText="1"/>
  </ignoredErrors>
  <legacyDrawing r:id="rId2"/>
</worksheet>
</file>

<file path=xl/worksheets/sheet5.xml><?xml version="1.0" encoding="utf-8"?>
<worksheet xmlns="http://schemas.openxmlformats.org/spreadsheetml/2006/main" xmlns:r="http://schemas.openxmlformats.org/officeDocument/2006/relationships">
  <sheetPr codeName="Hoja4">
    <pageSetUpPr fitToPage="1"/>
  </sheetPr>
  <dimension ref="B2:D22"/>
  <sheetViews>
    <sheetView workbookViewId="0">
      <selection activeCell="C6" sqref="C6"/>
    </sheetView>
  </sheetViews>
  <sheetFormatPr baseColWidth="10" defaultColWidth="11.42578125" defaultRowHeight="12.75"/>
  <cols>
    <col min="1" max="1" width="5.5703125" style="331" customWidth="1"/>
    <col min="2" max="2" width="11.42578125" style="331"/>
    <col min="3" max="3" width="52.42578125" style="331" customWidth="1"/>
    <col min="4" max="4" width="80.28515625" style="331" customWidth="1"/>
    <col min="5" max="16384" width="11.42578125" style="331"/>
  </cols>
  <sheetData>
    <row r="2" spans="2:4" ht="18">
      <c r="B2" s="341" t="s">
        <v>118</v>
      </c>
      <c r="C2" s="323"/>
      <c r="D2" s="323"/>
    </row>
    <row r="3" spans="2:4" ht="15">
      <c r="B3" s="324"/>
      <c r="C3" s="325"/>
      <c r="D3" s="323"/>
    </row>
    <row r="4" spans="2:4" ht="19.5">
      <c r="B4" s="326" t="s">
        <v>186</v>
      </c>
      <c r="C4" s="327" t="s">
        <v>187</v>
      </c>
      <c r="D4" s="326" t="s">
        <v>188</v>
      </c>
    </row>
    <row r="5" spans="2:4" ht="18">
      <c r="B5" s="461" t="s">
        <v>189</v>
      </c>
      <c r="C5" s="462"/>
      <c r="D5" s="463"/>
    </row>
    <row r="6" spans="2:4" ht="60">
      <c r="B6" s="353" t="s">
        <v>306</v>
      </c>
      <c r="C6" s="332" t="s">
        <v>256</v>
      </c>
      <c r="D6" s="329" t="s">
        <v>5</v>
      </c>
    </row>
    <row r="7" spans="2:4" ht="45">
      <c r="B7" s="353" t="s">
        <v>307</v>
      </c>
      <c r="C7" s="332" t="s">
        <v>190</v>
      </c>
      <c r="D7" s="332" t="s">
        <v>220</v>
      </c>
    </row>
    <row r="8" spans="2:4" ht="45">
      <c r="B8" s="353" t="s">
        <v>162</v>
      </c>
      <c r="C8" s="332" t="s">
        <v>191</v>
      </c>
      <c r="D8" s="332" t="s">
        <v>192</v>
      </c>
    </row>
    <row r="9" spans="2:4" ht="45">
      <c r="B9" s="328"/>
      <c r="C9" s="332" t="s">
        <v>193</v>
      </c>
      <c r="D9" s="332" t="s">
        <v>194</v>
      </c>
    </row>
    <row r="10" spans="2:4" ht="30">
      <c r="B10" s="353" t="s">
        <v>163</v>
      </c>
      <c r="C10" s="332" t="s">
        <v>195</v>
      </c>
      <c r="D10" s="332" t="s">
        <v>196</v>
      </c>
    </row>
    <row r="11" spans="2:4" ht="18">
      <c r="B11" s="461" t="s">
        <v>197</v>
      </c>
      <c r="C11" s="462"/>
      <c r="D11" s="463"/>
    </row>
    <row r="12" spans="2:4" ht="60">
      <c r="B12" s="353" t="s">
        <v>158</v>
      </c>
      <c r="C12" s="330" t="s">
        <v>221</v>
      </c>
      <c r="D12" s="332" t="s">
        <v>222</v>
      </c>
    </row>
    <row r="13" spans="2:4" ht="45">
      <c r="B13" s="353" t="s">
        <v>159</v>
      </c>
      <c r="C13" s="330" t="s">
        <v>223</v>
      </c>
      <c r="D13" s="332" t="s">
        <v>224</v>
      </c>
    </row>
    <row r="14" spans="2:4" ht="45">
      <c r="B14" s="353" t="s">
        <v>160</v>
      </c>
      <c r="C14" s="330" t="s">
        <v>225</v>
      </c>
      <c r="D14" s="329" t="s">
        <v>226</v>
      </c>
    </row>
    <row r="15" spans="2:4" ht="30">
      <c r="B15" s="353" t="s">
        <v>161</v>
      </c>
      <c r="C15" s="330" t="s">
        <v>227</v>
      </c>
      <c r="D15" s="329" t="s">
        <v>228</v>
      </c>
    </row>
    <row r="16" spans="2:4" ht="45">
      <c r="B16" s="353" t="s">
        <v>162</v>
      </c>
      <c r="C16" s="332" t="s">
        <v>207</v>
      </c>
      <c r="D16" s="332" t="s">
        <v>235</v>
      </c>
    </row>
    <row r="17" spans="2:4" ht="45">
      <c r="B17" s="353" t="s">
        <v>163</v>
      </c>
      <c r="C17" s="332" t="s">
        <v>229</v>
      </c>
      <c r="D17" s="329" t="s">
        <v>230</v>
      </c>
    </row>
    <row r="18" spans="2:4" ht="30">
      <c r="B18" s="353" t="s">
        <v>164</v>
      </c>
      <c r="C18" s="332" t="s">
        <v>231</v>
      </c>
      <c r="D18" s="329" t="s">
        <v>232</v>
      </c>
    </row>
    <row r="19" spans="2:4" ht="84" customHeight="1">
      <c r="B19" s="353" t="s">
        <v>165</v>
      </c>
      <c r="C19" s="332" t="s">
        <v>233</v>
      </c>
      <c r="D19" s="332" t="s">
        <v>7</v>
      </c>
    </row>
    <row r="20" spans="2:4" ht="30">
      <c r="B20" s="353" t="s">
        <v>6</v>
      </c>
      <c r="C20" s="332" t="s">
        <v>217</v>
      </c>
      <c r="D20" s="332" t="s">
        <v>8</v>
      </c>
    </row>
    <row r="21" spans="2:4" ht="18">
      <c r="B21" s="461" t="s">
        <v>218</v>
      </c>
      <c r="C21" s="462"/>
      <c r="D21" s="463"/>
    </row>
    <row r="22" spans="2:4" ht="75">
      <c r="B22" s="338"/>
      <c r="C22" s="339" t="s">
        <v>234</v>
      </c>
      <c r="D22" s="340" t="s">
        <v>236</v>
      </c>
    </row>
  </sheetData>
  <mergeCells count="3">
    <mergeCell ref="B5:D5"/>
    <mergeCell ref="B11:D11"/>
    <mergeCell ref="B21:D21"/>
  </mergeCells>
  <phoneticPr fontId="36" type="noConversion"/>
  <printOptions horizontalCentered="1"/>
  <pageMargins left="0.74803149606299213" right="0.74803149606299213" top="0.98425196850393704" bottom="0.98425196850393704" header="0.51181102362204722" footer="0.51181102362204722"/>
  <pageSetup paperSize="9" scale="90" fitToHeight="2" orientation="landscape" r:id="rId1"/>
  <headerFooter alignWithMargins="0">
    <oddFooter>&amp;R&amp;P of &amp;N</oddFooter>
  </headerFooter>
</worksheet>
</file>

<file path=xl/worksheets/sheet6.xml><?xml version="1.0" encoding="utf-8"?>
<worksheet xmlns="http://schemas.openxmlformats.org/spreadsheetml/2006/main" xmlns:r="http://schemas.openxmlformats.org/officeDocument/2006/relationships">
  <sheetPr codeName="Tabelle6">
    <pageSetUpPr fitToPage="1"/>
  </sheetPr>
  <dimension ref="A1:S72"/>
  <sheetViews>
    <sheetView zoomScale="70" zoomScaleNormal="70" workbookViewId="0">
      <selection activeCell="B9" sqref="B9"/>
    </sheetView>
  </sheetViews>
  <sheetFormatPr baseColWidth="10" defaultColWidth="11.42578125" defaultRowHeight="12.75"/>
  <cols>
    <col min="1" max="1" width="11.42578125" style="279"/>
    <col min="2" max="2" width="5.5703125" style="71" customWidth="1"/>
    <col min="3" max="3" width="7.28515625" style="71" customWidth="1"/>
    <col min="4" max="4" width="11.42578125" style="71"/>
    <col min="5" max="5" width="56.7109375" style="71" customWidth="1"/>
    <col min="6" max="6" width="17.85546875" style="71" customWidth="1"/>
    <col min="7" max="8" width="11.42578125" style="71"/>
    <col min="9" max="9" width="17.28515625" style="71" customWidth="1"/>
    <col min="10" max="10" width="20" style="71" customWidth="1"/>
    <col min="11" max="12" width="11.42578125" style="71"/>
    <col min="13" max="13" width="16.5703125" style="71" customWidth="1"/>
    <col min="14" max="14" width="18.140625" style="71" customWidth="1"/>
    <col min="15" max="15" width="21.5703125" style="71" customWidth="1"/>
    <col min="16" max="17" width="11.42578125" style="71"/>
    <col min="18" max="18" width="14.5703125" style="71" customWidth="1"/>
    <col min="19" max="19" width="22" style="71" customWidth="1"/>
    <col min="20" max="16384" width="11.42578125" style="71"/>
  </cols>
  <sheetData>
    <row r="1" spans="1:19" ht="18">
      <c r="B1" s="39" t="s">
        <v>15</v>
      </c>
      <c r="C1" s="39"/>
      <c r="D1" s="39"/>
      <c r="E1" s="39"/>
      <c r="F1" s="39"/>
      <c r="G1" s="39" t="s">
        <v>16</v>
      </c>
      <c r="H1" s="40"/>
      <c r="J1" s="41"/>
      <c r="K1" s="41"/>
      <c r="L1" s="40"/>
      <c r="M1" s="40"/>
      <c r="N1" s="40"/>
      <c r="O1" s="40"/>
      <c r="P1" s="40"/>
      <c r="Q1" s="40"/>
      <c r="R1" s="40"/>
      <c r="S1" s="40"/>
    </row>
    <row r="2" spans="1:19" ht="15">
      <c r="B2" s="72"/>
      <c r="C2" s="45"/>
      <c r="D2" s="72"/>
      <c r="E2" s="239"/>
      <c r="F2" s="239"/>
      <c r="G2" s="238"/>
      <c r="H2" s="238"/>
      <c r="I2" s="238"/>
      <c r="J2" s="48"/>
      <c r="K2" s="48"/>
      <c r="L2" s="45"/>
      <c r="M2" s="45"/>
      <c r="N2" s="45"/>
      <c r="O2" s="45"/>
      <c r="P2" s="45"/>
      <c r="Q2" s="45"/>
      <c r="R2" s="45"/>
      <c r="S2" s="45"/>
    </row>
    <row r="3" spans="1:19" ht="15.75" thickBot="1">
      <c r="B3" s="44"/>
      <c r="C3" s="45"/>
      <c r="D3" s="47"/>
      <c r="E3" s="47"/>
      <c r="F3" s="47"/>
      <c r="G3" s="47"/>
      <c r="H3" s="47"/>
      <c r="I3" s="48"/>
      <c r="J3" s="48"/>
      <c r="K3" s="48"/>
      <c r="L3" s="45"/>
      <c r="M3" s="45"/>
      <c r="N3" s="45"/>
      <c r="O3" s="45"/>
      <c r="P3" s="45"/>
      <c r="Q3" s="45"/>
      <c r="R3" s="45"/>
      <c r="S3" s="45"/>
    </row>
    <row r="4" spans="1:19" ht="21.75" customHeight="1" thickTop="1">
      <c r="A4" s="283"/>
      <c r="B4" s="265"/>
      <c r="C4" s="266"/>
      <c r="D4" s="266"/>
      <c r="E4" s="266"/>
      <c r="F4" s="361"/>
      <c r="G4" s="511" t="str">
        <f ca="1">INDIRECT([3]AT!$A$52)</f>
        <v>All positions</v>
      </c>
      <c r="H4" s="511"/>
      <c r="I4" s="511"/>
      <c r="J4" s="512"/>
      <c r="K4" s="489" t="str">
        <f ca="1">INDIRECT([3]AT!$A$55)</f>
        <v>Net positions</v>
      </c>
      <c r="L4" s="490"/>
      <c r="M4" s="519" t="str">
        <f ca="1">INDIRECT([3]AT!$A$59)</f>
        <v>Positions subject to capital charge (Including redistribution of unmatched positions in currencies subject to special treatment for matched positions)</v>
      </c>
      <c r="N4" s="520"/>
      <c r="O4" s="520"/>
      <c r="P4" s="513" t="s">
        <v>83</v>
      </c>
      <c r="Q4" s="514"/>
      <c r="R4" s="514"/>
      <c r="S4" s="504" t="str">
        <f ca="1">INDIRECT([3]AT!$A$51)</f>
        <v>Capital requirements</v>
      </c>
    </row>
    <row r="5" spans="1:19" ht="15">
      <c r="A5" s="284"/>
      <c r="B5" s="208"/>
      <c r="C5" s="205"/>
      <c r="D5" s="205"/>
      <c r="E5" s="205"/>
      <c r="F5" s="503" t="str">
        <f ca="1">INDIRECT([3]CU!$A$3)</f>
        <v>Currency code</v>
      </c>
      <c r="G5" s="481" t="str">
        <f ca="1">INDIRECT([3]AT!$A$53)</f>
        <v>Long</v>
      </c>
      <c r="H5" s="481" t="str">
        <f ca="1">INDIRECT([3]AT!$A$54)</f>
        <v>Short</v>
      </c>
      <c r="I5" s="507" t="s">
        <v>17</v>
      </c>
      <c r="J5" s="508"/>
      <c r="K5" s="491"/>
      <c r="L5" s="492"/>
      <c r="M5" s="521"/>
      <c r="N5" s="522"/>
      <c r="O5" s="522"/>
      <c r="P5" s="515"/>
      <c r="Q5" s="516"/>
      <c r="R5" s="516"/>
      <c r="S5" s="505"/>
    </row>
    <row r="6" spans="1:19" ht="34.5" customHeight="1">
      <c r="A6" s="284"/>
      <c r="B6" s="208"/>
      <c r="C6" s="205"/>
      <c r="D6" s="205"/>
      <c r="E6" s="205"/>
      <c r="F6" s="503"/>
      <c r="G6" s="498"/>
      <c r="H6" s="498"/>
      <c r="I6" s="509" t="s">
        <v>18</v>
      </c>
      <c r="J6" s="510"/>
      <c r="K6" s="493"/>
      <c r="L6" s="494"/>
      <c r="M6" s="523"/>
      <c r="N6" s="524"/>
      <c r="O6" s="524"/>
      <c r="P6" s="517"/>
      <c r="Q6" s="518"/>
      <c r="R6" s="518"/>
      <c r="S6" s="505"/>
    </row>
    <row r="7" spans="1:19" ht="51" customHeight="1">
      <c r="A7" s="284"/>
      <c r="B7" s="208"/>
      <c r="C7" s="205"/>
      <c r="D7" s="205"/>
      <c r="E7" s="205"/>
      <c r="F7" s="503"/>
      <c r="G7" s="499"/>
      <c r="H7" s="499"/>
      <c r="I7" s="263" t="s">
        <v>19</v>
      </c>
      <c r="J7" s="263" t="s">
        <v>20</v>
      </c>
      <c r="K7" s="73" t="str">
        <f ca="1">INDIRECT([3]AT!$A$56)</f>
        <v>Long</v>
      </c>
      <c r="L7" s="74" t="str">
        <f ca="1">INDIRECT([3]AT!$A$57)</f>
        <v>Short</v>
      </c>
      <c r="M7" s="74" t="str">
        <f ca="1">INDIRECT([3]AT!$A$60)</f>
        <v>Long</v>
      </c>
      <c r="N7" s="74" t="str">
        <f ca="1">INDIRECT([3]AT!$A$61)</f>
        <v>Short</v>
      </c>
      <c r="O7" s="75" t="str">
        <f ca="1">INDIRECT([3]AT!$A$62)</f>
        <v>Matched</v>
      </c>
      <c r="P7" s="76" t="s">
        <v>86</v>
      </c>
      <c r="Q7" s="76" t="s">
        <v>87</v>
      </c>
      <c r="R7" s="77" t="s">
        <v>21</v>
      </c>
      <c r="S7" s="506"/>
    </row>
    <row r="8" spans="1:19" ht="21" customHeight="1">
      <c r="A8" s="286"/>
      <c r="B8" s="208"/>
      <c r="C8" s="205"/>
      <c r="D8" s="205"/>
      <c r="E8" s="205"/>
      <c r="F8" s="362" t="s">
        <v>158</v>
      </c>
      <c r="G8" s="260" t="s">
        <v>159</v>
      </c>
      <c r="H8" s="260" t="s">
        <v>160</v>
      </c>
      <c r="I8" s="282"/>
      <c r="J8" s="282"/>
      <c r="K8" s="281" t="s">
        <v>161</v>
      </c>
      <c r="L8" s="281" t="s">
        <v>162</v>
      </c>
      <c r="M8" s="281" t="s">
        <v>163</v>
      </c>
      <c r="N8" s="281" t="s">
        <v>164</v>
      </c>
      <c r="O8" s="281" t="s">
        <v>165</v>
      </c>
      <c r="P8" s="280"/>
      <c r="Q8" s="280"/>
      <c r="R8" s="280"/>
      <c r="S8" s="285" t="s">
        <v>166</v>
      </c>
    </row>
    <row r="9" spans="1:19" ht="15">
      <c r="A9" s="432" t="s">
        <v>319</v>
      </c>
      <c r="B9" s="78" t="str">
        <f ca="1">INDIRECT([3]AP!$A$56)</f>
        <v>Total positions in non-reporting currencies</v>
      </c>
      <c r="C9" s="79"/>
      <c r="D9" s="79"/>
      <c r="E9" s="80"/>
      <c r="F9" s="380"/>
      <c r="G9" s="81"/>
      <c r="H9" s="81"/>
      <c r="I9" s="112"/>
      <c r="J9" s="112"/>
      <c r="K9" s="57"/>
      <c r="L9" s="57"/>
      <c r="M9" s="110"/>
      <c r="N9" s="110"/>
      <c r="O9" s="110"/>
      <c r="P9" s="82"/>
      <c r="Q9" s="82"/>
      <c r="R9" s="82"/>
      <c r="S9" s="83" t="s">
        <v>318</v>
      </c>
    </row>
    <row r="10" spans="1:19" ht="15">
      <c r="A10" s="430"/>
      <c r="B10" s="500" t="s">
        <v>24</v>
      </c>
      <c r="C10" s="501"/>
      <c r="D10" s="501"/>
      <c r="E10" s="502"/>
      <c r="F10" s="381"/>
      <c r="G10" s="170"/>
      <c r="H10" s="170"/>
      <c r="I10" s="113"/>
      <c r="J10" s="113"/>
      <c r="K10" s="113"/>
      <c r="L10" s="113"/>
      <c r="M10" s="87"/>
      <c r="N10" s="87"/>
      <c r="O10" s="172"/>
      <c r="P10" s="415"/>
      <c r="Q10" s="415"/>
      <c r="R10" s="416" t="s">
        <v>25</v>
      </c>
      <c r="S10" s="175"/>
    </row>
    <row r="11" spans="1:19" ht="15">
      <c r="A11" s="430"/>
      <c r="B11" s="483" t="s">
        <v>26</v>
      </c>
      <c r="C11" s="484"/>
      <c r="D11" s="484"/>
      <c r="E11" s="485"/>
      <c r="F11" s="382"/>
      <c r="G11" s="86"/>
      <c r="H11" s="86"/>
      <c r="I11" s="86"/>
      <c r="J11" s="86"/>
      <c r="K11" s="86"/>
      <c r="L11" s="91"/>
      <c r="M11" s="87"/>
      <c r="N11" s="87"/>
      <c r="O11" s="173"/>
      <c r="P11" s="417"/>
      <c r="Q11" s="417"/>
      <c r="R11" s="417"/>
      <c r="S11" s="176"/>
    </row>
    <row r="12" spans="1:19" ht="15">
      <c r="A12" s="432" t="s">
        <v>320</v>
      </c>
      <c r="B12" s="486" t="str">
        <f ca="1">"1 " &amp; INDIRECT([3]AP!$A$57)</f>
        <v>1 Currencies closely correlated</v>
      </c>
      <c r="C12" s="487"/>
      <c r="D12" s="487"/>
      <c r="E12" s="488"/>
      <c r="F12" s="383"/>
      <c r="G12" s="60"/>
      <c r="H12" s="60"/>
      <c r="I12" s="86"/>
      <c r="J12" s="86"/>
      <c r="K12" s="60"/>
      <c r="L12" s="61"/>
      <c r="M12" s="87"/>
      <c r="N12" s="87"/>
      <c r="O12" s="111"/>
      <c r="P12" s="85"/>
      <c r="Q12" s="85"/>
      <c r="R12" s="85">
        <v>4</v>
      </c>
      <c r="S12" s="63"/>
    </row>
    <row r="13" spans="1:19" ht="33" customHeight="1">
      <c r="A13" s="432" t="s">
        <v>321</v>
      </c>
      <c r="B13" s="495" t="str">
        <f ca="1">"2 " &amp; INDIRECT([3]AP!$A$58)</f>
        <v xml:space="preserve">2 All other currencies (including CIUs treated as different currencies) </v>
      </c>
      <c r="C13" s="496"/>
      <c r="D13" s="496"/>
      <c r="E13" s="497"/>
      <c r="F13" s="384"/>
      <c r="G13" s="60"/>
      <c r="H13" s="60"/>
      <c r="I13" s="86"/>
      <c r="J13" s="86"/>
      <c r="K13" s="60"/>
      <c r="L13" s="60"/>
      <c r="M13" s="174"/>
      <c r="N13" s="174"/>
      <c r="O13" s="89"/>
      <c r="P13" s="85">
        <v>8</v>
      </c>
      <c r="Q13" s="85">
        <v>8</v>
      </c>
      <c r="R13" s="90"/>
      <c r="S13" s="63"/>
    </row>
    <row r="14" spans="1:19" ht="15">
      <c r="A14" s="432" t="s">
        <v>322</v>
      </c>
      <c r="B14" s="486" t="str">
        <f ca="1">"3 " &amp; INDIRECT([3]AP!$A$59)</f>
        <v>3 Gold</v>
      </c>
      <c r="C14" s="487"/>
      <c r="D14" s="487"/>
      <c r="E14" s="488"/>
      <c r="F14" s="383"/>
      <c r="G14" s="60"/>
      <c r="H14" s="60"/>
      <c r="I14" s="86"/>
      <c r="J14" s="86"/>
      <c r="K14" s="60"/>
      <c r="L14" s="60"/>
      <c r="M14" s="174"/>
      <c r="N14" s="174"/>
      <c r="O14" s="89"/>
      <c r="P14" s="85">
        <v>8</v>
      </c>
      <c r="Q14" s="85">
        <v>8</v>
      </c>
      <c r="R14" s="90"/>
      <c r="S14" s="63"/>
    </row>
    <row r="15" spans="1:19" ht="15">
      <c r="A15" s="432" t="s">
        <v>323</v>
      </c>
      <c r="B15" s="486" t="str">
        <f ca="1">"4 " &amp; INDIRECT([3]AP!$A$60)</f>
        <v>4 Other non-delta risks for (currency) options</v>
      </c>
      <c r="C15" s="487"/>
      <c r="D15" s="487"/>
      <c r="E15" s="488"/>
      <c r="F15" s="383"/>
      <c r="G15" s="64"/>
      <c r="H15" s="64"/>
      <c r="I15" s="86"/>
      <c r="J15" s="86"/>
      <c r="K15" s="64"/>
      <c r="L15" s="64"/>
      <c r="M15" s="278"/>
      <c r="N15" s="278"/>
      <c r="O15" s="89"/>
      <c r="P15" s="90"/>
      <c r="Q15" s="90"/>
      <c r="R15" s="90"/>
      <c r="S15" s="63"/>
    </row>
    <row r="16" spans="1:19" ht="15">
      <c r="A16" s="432" t="s">
        <v>324</v>
      </c>
      <c r="B16" s="302"/>
      <c r="C16" s="297"/>
      <c r="D16" s="298" t="str">
        <f ca="1">INDIRECT([3]AP!$A61)</f>
        <v>Of which : Gamma risk</v>
      </c>
      <c r="E16" s="299"/>
      <c r="F16" s="383"/>
      <c r="G16" s="64"/>
      <c r="H16" s="64"/>
      <c r="I16" s="86"/>
      <c r="J16" s="86"/>
      <c r="K16" s="64"/>
      <c r="L16" s="64"/>
      <c r="M16" s="278"/>
      <c r="N16" s="278"/>
      <c r="O16" s="89"/>
      <c r="P16" s="90"/>
      <c r="Q16" s="90"/>
      <c r="R16" s="90"/>
      <c r="S16" s="63"/>
    </row>
    <row r="17" spans="1:19" ht="15">
      <c r="A17" s="432" t="s">
        <v>325</v>
      </c>
      <c r="B17" s="302"/>
      <c r="C17" s="297"/>
      <c r="D17" s="298" t="str">
        <f ca="1">INDIRECT([3]AP!$A62)</f>
        <v>Of which : Vega risk</v>
      </c>
      <c r="E17" s="299"/>
      <c r="F17" s="383"/>
      <c r="G17" s="64"/>
      <c r="H17" s="64"/>
      <c r="I17" s="86"/>
      <c r="J17" s="86"/>
      <c r="K17" s="64"/>
      <c r="L17" s="64"/>
      <c r="M17" s="278"/>
      <c r="N17" s="278"/>
      <c r="O17" s="89"/>
      <c r="P17" s="90"/>
      <c r="Q17" s="90"/>
      <c r="R17" s="90"/>
      <c r="S17" s="63"/>
    </row>
    <row r="18" spans="1:19" ht="15">
      <c r="A18" s="429"/>
      <c r="B18" s="386" t="s">
        <v>183</v>
      </c>
      <c r="C18" s="387"/>
      <c r="D18" s="387"/>
      <c r="E18" s="385"/>
      <c r="F18" s="385"/>
      <c r="G18" s="64"/>
      <c r="H18" s="64"/>
      <c r="I18" s="86"/>
      <c r="J18" s="86"/>
      <c r="K18" s="64"/>
      <c r="L18" s="64"/>
      <c r="M18" s="89"/>
      <c r="N18" s="89"/>
      <c r="O18" s="89"/>
      <c r="P18" s="90"/>
      <c r="Q18" s="90"/>
      <c r="R18" s="90"/>
      <c r="S18" s="65"/>
    </row>
    <row r="19" spans="1:19" ht="15">
      <c r="A19" s="432" t="s">
        <v>326</v>
      </c>
      <c r="B19" s="301"/>
      <c r="C19" s="298"/>
      <c r="D19" s="298" t="str">
        <f ca="1">INDIRECT([3]CU!$A5)</f>
        <v>Currency 1</v>
      </c>
      <c r="E19" s="300"/>
      <c r="F19" s="55"/>
      <c r="G19" s="60"/>
      <c r="H19" s="60"/>
      <c r="I19" s="86"/>
      <c r="J19" s="86"/>
      <c r="K19" s="60"/>
      <c r="L19" s="60"/>
      <c r="M19" s="278"/>
      <c r="N19" s="278"/>
      <c r="O19" s="278"/>
      <c r="P19" s="90"/>
      <c r="Q19" s="90"/>
      <c r="R19" s="90"/>
      <c r="S19" s="65"/>
    </row>
    <row r="20" spans="1:19" ht="15">
      <c r="A20" s="432" t="s">
        <v>327</v>
      </c>
      <c r="B20" s="301"/>
      <c r="C20" s="298"/>
      <c r="D20" s="298" t="str">
        <f ca="1">INDIRECT([3]CU!$A6)</f>
        <v>Currency 2</v>
      </c>
      <c r="E20" s="300"/>
      <c r="F20" s="55"/>
      <c r="G20" s="60"/>
      <c r="H20" s="60"/>
      <c r="I20" s="86"/>
      <c r="J20" s="86"/>
      <c r="K20" s="60"/>
      <c r="L20" s="60"/>
      <c r="M20" s="278"/>
      <c r="N20" s="278"/>
      <c r="O20" s="278"/>
      <c r="P20" s="90"/>
      <c r="Q20" s="90"/>
      <c r="R20" s="90"/>
      <c r="S20" s="65"/>
    </row>
    <row r="21" spans="1:19" ht="15">
      <c r="A21" s="432" t="s">
        <v>328</v>
      </c>
      <c r="B21" s="301"/>
      <c r="C21" s="298"/>
      <c r="D21" s="298" t="str">
        <f ca="1">INDIRECT([3]CU!$A7)</f>
        <v>Currency 3</v>
      </c>
      <c r="E21" s="300"/>
      <c r="F21" s="55"/>
      <c r="G21" s="60"/>
      <c r="H21" s="60"/>
      <c r="I21" s="86"/>
      <c r="J21" s="86"/>
      <c r="K21" s="60"/>
      <c r="L21" s="60"/>
      <c r="M21" s="278"/>
      <c r="N21" s="278"/>
      <c r="O21" s="278"/>
      <c r="P21" s="90"/>
      <c r="Q21" s="90"/>
      <c r="R21" s="90"/>
      <c r="S21" s="65"/>
    </row>
    <row r="22" spans="1:19" ht="19.5" customHeight="1">
      <c r="A22" s="432" t="s">
        <v>329</v>
      </c>
      <c r="B22" s="301"/>
      <c r="C22" s="298"/>
      <c r="D22" s="298" t="str">
        <f ca="1">INDIRECT([3]CU!$A8)</f>
        <v>Currency 4</v>
      </c>
      <c r="E22" s="300"/>
      <c r="F22" s="55"/>
      <c r="G22" s="60"/>
      <c r="H22" s="60"/>
      <c r="I22" s="86"/>
      <c r="J22" s="86"/>
      <c r="K22" s="60"/>
      <c r="L22" s="60"/>
      <c r="M22" s="278"/>
      <c r="N22" s="278"/>
      <c r="O22" s="278"/>
      <c r="P22" s="90"/>
      <c r="Q22" s="90"/>
      <c r="R22" s="90"/>
      <c r="S22" s="65"/>
    </row>
    <row r="23" spans="1:19" ht="15">
      <c r="A23" s="432" t="s">
        <v>330</v>
      </c>
      <c r="B23" s="301"/>
      <c r="C23" s="298"/>
      <c r="D23" s="298" t="str">
        <f ca="1">INDIRECT([3]CU!$A9)</f>
        <v>Currency 5</v>
      </c>
      <c r="E23" s="300"/>
      <c r="F23" s="55"/>
      <c r="G23" s="60"/>
      <c r="H23" s="60"/>
      <c r="I23" s="86"/>
      <c r="J23" s="86"/>
      <c r="K23" s="60"/>
      <c r="L23" s="60"/>
      <c r="M23" s="278"/>
      <c r="N23" s="278"/>
      <c r="O23" s="278"/>
      <c r="P23" s="90"/>
      <c r="Q23" s="90"/>
      <c r="R23" s="90"/>
      <c r="S23" s="65"/>
    </row>
    <row r="24" spans="1:19" ht="15">
      <c r="A24" s="432" t="s">
        <v>331</v>
      </c>
      <c r="B24" s="301"/>
      <c r="C24" s="298"/>
      <c r="D24" s="298" t="str">
        <f ca="1">INDIRECT([3]CU!$A10)</f>
        <v>Currency 6</v>
      </c>
      <c r="E24" s="300"/>
      <c r="F24" s="55"/>
      <c r="G24" s="60"/>
      <c r="H24" s="60"/>
      <c r="I24" s="86"/>
      <c r="J24" s="86"/>
      <c r="K24" s="60"/>
      <c r="L24" s="60"/>
      <c r="M24" s="278"/>
      <c r="N24" s="278"/>
      <c r="O24" s="278"/>
      <c r="P24" s="90"/>
      <c r="Q24" s="90"/>
      <c r="R24" s="90"/>
      <c r="S24" s="65"/>
    </row>
    <row r="25" spans="1:19" ht="15">
      <c r="A25" s="432" t="s">
        <v>332</v>
      </c>
      <c r="B25" s="301"/>
      <c r="C25" s="298"/>
      <c r="D25" s="298" t="str">
        <f ca="1">INDIRECT([3]CU!$A11)</f>
        <v>Currency 7</v>
      </c>
      <c r="E25" s="300"/>
      <c r="F25" s="55"/>
      <c r="G25" s="60"/>
      <c r="H25" s="60"/>
      <c r="I25" s="86"/>
      <c r="J25" s="86"/>
      <c r="K25" s="60"/>
      <c r="L25" s="60"/>
      <c r="M25" s="278"/>
      <c r="N25" s="278"/>
      <c r="O25" s="278"/>
      <c r="P25" s="90"/>
      <c r="Q25" s="90"/>
      <c r="R25" s="90"/>
      <c r="S25" s="65"/>
    </row>
    <row r="26" spans="1:19" ht="15">
      <c r="A26" s="432" t="s">
        <v>333</v>
      </c>
      <c r="B26" s="301"/>
      <c r="C26" s="298"/>
      <c r="D26" s="298" t="str">
        <f ca="1">INDIRECT([3]CU!$A12)</f>
        <v>Currency 8</v>
      </c>
      <c r="E26" s="300"/>
      <c r="F26" s="55"/>
      <c r="G26" s="60"/>
      <c r="H26" s="60"/>
      <c r="I26" s="86"/>
      <c r="J26" s="86"/>
      <c r="K26" s="60"/>
      <c r="L26" s="60"/>
      <c r="M26" s="278"/>
      <c r="N26" s="278"/>
      <c r="O26" s="278"/>
      <c r="P26" s="90"/>
      <c r="Q26" s="90"/>
      <c r="R26" s="90"/>
      <c r="S26" s="65"/>
    </row>
    <row r="27" spans="1:19" ht="15">
      <c r="A27" s="432" t="s">
        <v>334</v>
      </c>
      <c r="B27" s="301"/>
      <c r="C27" s="298"/>
      <c r="D27" s="298" t="str">
        <f ca="1">INDIRECT([3]CU!$A13)</f>
        <v>Currency 9</v>
      </c>
      <c r="E27" s="300"/>
      <c r="F27" s="55"/>
      <c r="G27" s="60"/>
      <c r="H27" s="60"/>
      <c r="I27" s="86"/>
      <c r="J27" s="86"/>
      <c r="K27" s="60"/>
      <c r="L27" s="60"/>
      <c r="M27" s="278"/>
      <c r="N27" s="278"/>
      <c r="O27" s="278"/>
      <c r="P27" s="90"/>
      <c r="Q27" s="90"/>
      <c r="R27" s="90"/>
      <c r="S27" s="65"/>
    </row>
    <row r="28" spans="1:19" ht="15">
      <c r="A28" s="432" t="s">
        <v>335</v>
      </c>
      <c r="B28" s="301"/>
      <c r="C28" s="298"/>
      <c r="D28" s="298" t="str">
        <f ca="1">INDIRECT([3]CU!$A14)</f>
        <v>Currency 10</v>
      </c>
      <c r="E28" s="300"/>
      <c r="F28" s="55"/>
      <c r="G28" s="60"/>
      <c r="H28" s="60"/>
      <c r="I28" s="86"/>
      <c r="J28" s="86"/>
      <c r="K28" s="60"/>
      <c r="L28" s="60"/>
      <c r="M28" s="278"/>
      <c r="N28" s="278"/>
      <c r="O28" s="278"/>
      <c r="P28" s="90"/>
      <c r="Q28" s="90"/>
      <c r="R28" s="90"/>
      <c r="S28" s="65"/>
    </row>
    <row r="29" spans="1:19" ht="15">
      <c r="A29" s="430"/>
      <c r="B29" s="386" t="s">
        <v>184</v>
      </c>
      <c r="C29" s="387"/>
      <c r="D29" s="387"/>
      <c r="E29" s="385"/>
      <c r="F29" s="385"/>
      <c r="G29" s="64"/>
      <c r="H29" s="64"/>
      <c r="I29" s="86"/>
      <c r="J29" s="86"/>
      <c r="K29" s="64"/>
      <c r="L29" s="64"/>
      <c r="M29" s="89"/>
      <c r="N29" s="89"/>
      <c r="O29" s="89"/>
      <c r="P29" s="296"/>
      <c r="Q29" s="296"/>
      <c r="R29" s="296"/>
      <c r="S29" s="65"/>
    </row>
    <row r="30" spans="1:19" ht="15">
      <c r="A30" s="432" t="s">
        <v>336</v>
      </c>
      <c r="B30" s="301"/>
      <c r="C30" s="298"/>
      <c r="D30" s="298" t="str">
        <f ca="1">INDIRECT([3]CU!$A5)</f>
        <v>Currency 1</v>
      </c>
      <c r="E30" s="300"/>
      <c r="F30" s="55"/>
      <c r="G30" s="60"/>
      <c r="H30" s="60"/>
      <c r="I30" s="86"/>
      <c r="J30" s="86"/>
      <c r="K30" s="60"/>
      <c r="L30" s="60"/>
      <c r="M30" s="278"/>
      <c r="N30" s="278"/>
      <c r="O30" s="278"/>
      <c r="P30" s="90"/>
      <c r="Q30" s="90"/>
      <c r="R30" s="90"/>
      <c r="S30" s="65"/>
    </row>
    <row r="31" spans="1:19" ht="15">
      <c r="A31" s="432" t="s">
        <v>337</v>
      </c>
      <c r="B31" s="301"/>
      <c r="C31" s="298"/>
      <c r="D31" s="298" t="str">
        <f ca="1">INDIRECT([3]CU!$A6)</f>
        <v>Currency 2</v>
      </c>
      <c r="E31" s="300"/>
      <c r="F31" s="55"/>
      <c r="G31" s="60"/>
      <c r="H31" s="60"/>
      <c r="I31" s="86"/>
      <c r="J31" s="86"/>
      <c r="K31" s="60"/>
      <c r="L31" s="60"/>
      <c r="M31" s="278"/>
      <c r="N31" s="278"/>
      <c r="O31" s="278"/>
      <c r="P31" s="90"/>
      <c r="Q31" s="90"/>
      <c r="R31" s="90"/>
      <c r="S31" s="65"/>
    </row>
    <row r="32" spans="1:19" ht="15">
      <c r="A32" s="432" t="s">
        <v>338</v>
      </c>
      <c r="B32" s="301"/>
      <c r="C32" s="298"/>
      <c r="D32" s="298" t="str">
        <f ca="1">INDIRECT([3]CU!$A7)</f>
        <v>Currency 3</v>
      </c>
      <c r="E32" s="300"/>
      <c r="F32" s="55"/>
      <c r="G32" s="60"/>
      <c r="H32" s="60"/>
      <c r="I32" s="86"/>
      <c r="J32" s="86"/>
      <c r="K32" s="60"/>
      <c r="L32" s="60"/>
      <c r="M32" s="278"/>
      <c r="N32" s="278"/>
      <c r="O32" s="278"/>
      <c r="P32" s="90"/>
      <c r="Q32" s="90"/>
      <c r="R32" s="90"/>
      <c r="S32" s="65"/>
    </row>
    <row r="33" spans="1:19" ht="15">
      <c r="A33" s="432" t="s">
        <v>339</v>
      </c>
      <c r="B33" s="301"/>
      <c r="C33" s="298"/>
      <c r="D33" s="298" t="str">
        <f ca="1">INDIRECT([3]CU!$A8)</f>
        <v>Currency 4</v>
      </c>
      <c r="E33" s="300"/>
      <c r="F33" s="55"/>
      <c r="G33" s="60"/>
      <c r="H33" s="60"/>
      <c r="I33" s="86"/>
      <c r="J33" s="86"/>
      <c r="K33" s="60"/>
      <c r="L33" s="60"/>
      <c r="M33" s="278"/>
      <c r="N33" s="278"/>
      <c r="O33" s="278"/>
      <c r="P33" s="90"/>
      <c r="Q33" s="90"/>
      <c r="R33" s="90"/>
      <c r="S33" s="65"/>
    </row>
    <row r="34" spans="1:19" ht="15">
      <c r="A34" s="432" t="s">
        <v>340</v>
      </c>
      <c r="B34" s="301"/>
      <c r="C34" s="298"/>
      <c r="D34" s="298" t="str">
        <f ca="1">INDIRECT([3]CU!$A9)</f>
        <v>Currency 5</v>
      </c>
      <c r="E34" s="300"/>
      <c r="F34" s="55"/>
      <c r="G34" s="60"/>
      <c r="H34" s="60"/>
      <c r="I34" s="86"/>
      <c r="J34" s="86"/>
      <c r="K34" s="60"/>
      <c r="L34" s="60"/>
      <c r="M34" s="278"/>
      <c r="N34" s="278"/>
      <c r="O34" s="278"/>
      <c r="P34" s="90"/>
      <c r="Q34" s="90"/>
      <c r="R34" s="90"/>
      <c r="S34" s="65"/>
    </row>
    <row r="35" spans="1:19" ht="15">
      <c r="A35" s="432" t="s">
        <v>341</v>
      </c>
      <c r="B35" s="301"/>
      <c r="C35" s="298"/>
      <c r="D35" s="298" t="str">
        <f ca="1">INDIRECT([3]CU!$A10)</f>
        <v>Currency 6</v>
      </c>
      <c r="E35" s="300"/>
      <c r="F35" s="55"/>
      <c r="G35" s="60"/>
      <c r="H35" s="60"/>
      <c r="I35" s="86"/>
      <c r="J35" s="86"/>
      <c r="K35" s="60"/>
      <c r="L35" s="60"/>
      <c r="M35" s="278"/>
      <c r="N35" s="278"/>
      <c r="O35" s="278"/>
      <c r="P35" s="90"/>
      <c r="Q35" s="90"/>
      <c r="R35" s="90"/>
      <c r="S35" s="65"/>
    </row>
    <row r="36" spans="1:19" ht="15">
      <c r="A36" s="432" t="s">
        <v>342</v>
      </c>
      <c r="B36" s="301"/>
      <c r="C36" s="298"/>
      <c r="D36" s="298" t="str">
        <f ca="1">INDIRECT([3]CU!$A11)</f>
        <v>Currency 7</v>
      </c>
      <c r="E36" s="300"/>
      <c r="F36" s="55"/>
      <c r="G36" s="60"/>
      <c r="H36" s="60"/>
      <c r="I36" s="86"/>
      <c r="J36" s="86"/>
      <c r="K36" s="60"/>
      <c r="L36" s="60"/>
      <c r="M36" s="278"/>
      <c r="N36" s="278"/>
      <c r="O36" s="278"/>
      <c r="P36" s="90"/>
      <c r="Q36" s="90"/>
      <c r="R36" s="90"/>
      <c r="S36" s="65"/>
    </row>
    <row r="37" spans="1:19" ht="15">
      <c r="A37" s="432" t="s">
        <v>343</v>
      </c>
      <c r="B37" s="301"/>
      <c r="C37" s="298"/>
      <c r="D37" s="298" t="str">
        <f ca="1">INDIRECT([3]CU!$A12)</f>
        <v>Currency 8</v>
      </c>
      <c r="E37" s="300"/>
      <c r="F37" s="55"/>
      <c r="G37" s="60"/>
      <c r="H37" s="60"/>
      <c r="I37" s="86"/>
      <c r="J37" s="86"/>
      <c r="K37" s="60"/>
      <c r="L37" s="60"/>
      <c r="M37" s="278"/>
      <c r="N37" s="278"/>
      <c r="O37" s="278"/>
      <c r="P37" s="90"/>
      <c r="Q37" s="90"/>
      <c r="R37" s="90"/>
      <c r="S37" s="65"/>
    </row>
    <row r="38" spans="1:19" ht="15">
      <c r="A38" s="432" t="s">
        <v>344</v>
      </c>
      <c r="B38" s="301"/>
      <c r="C38" s="298"/>
      <c r="D38" s="298" t="str">
        <f ca="1">INDIRECT([3]CU!$A13)</f>
        <v>Currency 9</v>
      </c>
      <c r="E38" s="300"/>
      <c r="F38" s="55"/>
      <c r="G38" s="60"/>
      <c r="H38" s="60"/>
      <c r="I38" s="86"/>
      <c r="J38" s="86"/>
      <c r="K38" s="60"/>
      <c r="L38" s="60"/>
      <c r="M38" s="278"/>
      <c r="N38" s="278"/>
      <c r="O38" s="278"/>
      <c r="P38" s="90"/>
      <c r="Q38" s="90"/>
      <c r="R38" s="90"/>
      <c r="S38" s="65"/>
    </row>
    <row r="39" spans="1:19" ht="15">
      <c r="A39" s="432" t="s">
        <v>345</v>
      </c>
      <c r="B39" s="301"/>
      <c r="C39" s="298"/>
      <c r="D39" s="298" t="str">
        <f ca="1">INDIRECT([3]CU!$A14)</f>
        <v>Currency 10</v>
      </c>
      <c r="E39" s="300"/>
      <c r="F39" s="55"/>
      <c r="G39" s="60"/>
      <c r="H39" s="60"/>
      <c r="I39" s="86"/>
      <c r="J39" s="86"/>
      <c r="K39" s="60"/>
      <c r="L39" s="60"/>
      <c r="M39" s="278"/>
      <c r="N39" s="278"/>
      <c r="O39" s="278"/>
      <c r="P39" s="90"/>
      <c r="Q39" s="90"/>
      <c r="R39" s="90"/>
      <c r="S39" s="65"/>
    </row>
    <row r="40" spans="1:19" ht="15">
      <c r="A40" s="429"/>
      <c r="B40" s="386"/>
      <c r="C40" s="387"/>
      <c r="D40" s="387"/>
      <c r="E40" s="385"/>
      <c r="F40" s="385"/>
      <c r="G40" s="64"/>
      <c r="H40" s="64"/>
      <c r="I40" s="86"/>
      <c r="J40" s="86"/>
      <c r="K40" s="64"/>
      <c r="L40" s="64"/>
      <c r="M40" s="89"/>
      <c r="N40" s="89"/>
      <c r="O40" s="89"/>
      <c r="P40" s="90"/>
      <c r="Q40" s="90"/>
      <c r="R40" s="90"/>
      <c r="S40" s="65"/>
    </row>
    <row r="41" spans="1:19" ht="15">
      <c r="A41" s="429"/>
      <c r="B41" s="386"/>
      <c r="C41" s="387"/>
      <c r="D41" s="387"/>
      <c r="E41" s="385"/>
      <c r="F41" s="385"/>
      <c r="G41" s="64"/>
      <c r="H41" s="64"/>
      <c r="I41" s="86"/>
      <c r="J41" s="86"/>
      <c r="K41" s="64"/>
      <c r="L41" s="64"/>
      <c r="M41" s="89"/>
      <c r="N41" s="89"/>
      <c r="O41" s="89"/>
      <c r="P41" s="90"/>
      <c r="Q41" s="90"/>
      <c r="R41" s="90"/>
      <c r="S41" s="65"/>
    </row>
    <row r="42" spans="1:19" ht="15">
      <c r="A42" s="429"/>
      <c r="B42" s="272"/>
      <c r="C42" s="273" t="s">
        <v>27</v>
      </c>
      <c r="D42" s="273"/>
      <c r="E42" s="274"/>
      <c r="F42" s="274"/>
      <c r="G42" s="86"/>
      <c r="H42" s="86"/>
      <c r="I42" s="86"/>
      <c r="J42" s="86"/>
      <c r="K42" s="86"/>
      <c r="L42" s="91"/>
      <c r="M42" s="87"/>
      <c r="N42" s="87"/>
      <c r="O42" s="87"/>
      <c r="P42" s="88"/>
      <c r="Q42" s="88"/>
      <c r="R42" s="88"/>
      <c r="S42" s="65"/>
    </row>
    <row r="43" spans="1:19" ht="15">
      <c r="A43" s="429"/>
      <c r="B43" s="272"/>
      <c r="C43" s="273" t="s">
        <v>28</v>
      </c>
      <c r="D43" s="273"/>
      <c r="E43" s="274"/>
      <c r="F43" s="274"/>
      <c r="G43" s="86"/>
      <c r="H43" s="86"/>
      <c r="I43" s="86"/>
      <c r="J43" s="86"/>
      <c r="K43" s="86"/>
      <c r="L43" s="91"/>
      <c r="M43" s="87"/>
      <c r="N43" s="87"/>
      <c r="O43" s="87"/>
      <c r="P43" s="88"/>
      <c r="Q43" s="88"/>
      <c r="R43" s="88"/>
      <c r="S43" s="65"/>
    </row>
    <row r="44" spans="1:19" ht="15">
      <c r="A44" s="429"/>
      <c r="B44" s="272"/>
      <c r="C44" s="273"/>
      <c r="D44" s="273" t="s">
        <v>29</v>
      </c>
      <c r="E44" s="274"/>
      <c r="F44" s="274"/>
      <c r="G44" s="86"/>
      <c r="H44" s="86"/>
      <c r="I44" s="86"/>
      <c r="J44" s="86"/>
      <c r="K44" s="86"/>
      <c r="L44" s="91"/>
      <c r="M44" s="87"/>
      <c r="N44" s="87"/>
      <c r="O44" s="87"/>
      <c r="P44" s="88"/>
      <c r="Q44" s="88"/>
      <c r="R44" s="88"/>
      <c r="S44" s="65"/>
    </row>
    <row r="45" spans="1:19" ht="15">
      <c r="A45" s="429"/>
      <c r="B45" s="272"/>
      <c r="C45" s="273"/>
      <c r="D45" s="273" t="s">
        <v>30</v>
      </c>
      <c r="E45" s="274"/>
      <c r="F45" s="274"/>
      <c r="G45" s="86"/>
      <c r="H45" s="86"/>
      <c r="I45" s="86"/>
      <c r="J45" s="86"/>
      <c r="K45" s="86"/>
      <c r="L45" s="91"/>
      <c r="M45" s="87"/>
      <c r="N45" s="87"/>
      <c r="O45" s="87"/>
      <c r="P45" s="88"/>
      <c r="Q45" s="88"/>
      <c r="R45" s="88"/>
      <c r="S45" s="65"/>
    </row>
    <row r="46" spans="1:19" ht="15">
      <c r="A46" s="429"/>
      <c r="B46" s="272"/>
      <c r="C46" s="273"/>
      <c r="D46" s="273" t="s">
        <v>31</v>
      </c>
      <c r="E46" s="274"/>
      <c r="F46" s="274"/>
      <c r="G46" s="86"/>
      <c r="H46" s="86"/>
      <c r="I46" s="86"/>
      <c r="J46" s="86"/>
      <c r="K46" s="86"/>
      <c r="L46" s="86"/>
      <c r="M46" s="89"/>
      <c r="N46" s="89"/>
      <c r="O46" s="89"/>
      <c r="P46" s="90"/>
      <c r="Q46" s="90"/>
      <c r="R46" s="90"/>
      <c r="S46" s="65"/>
    </row>
    <row r="47" spans="1:19" ht="15">
      <c r="A47" s="429"/>
      <c r="B47" s="272"/>
      <c r="C47" s="273"/>
      <c r="D47" s="273" t="s">
        <v>32</v>
      </c>
      <c r="E47" s="274"/>
      <c r="F47" s="274"/>
      <c r="G47" s="86"/>
      <c r="H47" s="86"/>
      <c r="I47" s="86"/>
      <c r="J47" s="86"/>
      <c r="K47" s="86"/>
      <c r="L47" s="86"/>
      <c r="M47" s="89"/>
      <c r="N47" s="89"/>
      <c r="O47" s="89"/>
      <c r="P47" s="90"/>
      <c r="Q47" s="90"/>
      <c r="R47" s="90"/>
      <c r="S47" s="65"/>
    </row>
    <row r="48" spans="1:19" ht="15">
      <c r="A48" s="429"/>
      <c r="B48" s="272"/>
      <c r="C48" s="273"/>
      <c r="D48" s="273" t="s">
        <v>33</v>
      </c>
      <c r="E48" s="274"/>
      <c r="F48" s="274"/>
      <c r="G48" s="86"/>
      <c r="H48" s="86"/>
      <c r="I48" s="86"/>
      <c r="J48" s="86"/>
      <c r="K48" s="86"/>
      <c r="L48" s="86"/>
      <c r="M48" s="89"/>
      <c r="N48" s="89"/>
      <c r="O48" s="89"/>
      <c r="P48" s="90"/>
      <c r="Q48" s="90"/>
      <c r="R48" s="90"/>
      <c r="S48" s="65"/>
    </row>
    <row r="49" spans="1:19" ht="15">
      <c r="A49" s="429"/>
      <c r="B49" s="272"/>
      <c r="C49" s="273"/>
      <c r="D49" s="273" t="s">
        <v>34</v>
      </c>
      <c r="E49" s="274"/>
      <c r="F49" s="274"/>
      <c r="G49" s="86"/>
      <c r="H49" s="86"/>
      <c r="I49" s="86"/>
      <c r="J49" s="86"/>
      <c r="K49" s="86"/>
      <c r="L49" s="86"/>
      <c r="M49" s="89"/>
      <c r="N49" s="89"/>
      <c r="O49" s="89"/>
      <c r="P49" s="90"/>
      <c r="Q49" s="90"/>
      <c r="R49" s="90"/>
      <c r="S49" s="65"/>
    </row>
    <row r="50" spans="1:19" ht="15">
      <c r="A50" s="429"/>
      <c r="B50" s="272"/>
      <c r="C50" s="273"/>
      <c r="D50" s="273" t="s">
        <v>35</v>
      </c>
      <c r="E50" s="274"/>
      <c r="F50" s="274"/>
      <c r="G50" s="86"/>
      <c r="H50" s="86"/>
      <c r="I50" s="86"/>
      <c r="J50" s="86"/>
      <c r="K50" s="86"/>
      <c r="L50" s="86"/>
      <c r="M50" s="89"/>
      <c r="N50" s="89"/>
      <c r="O50" s="89"/>
      <c r="P50" s="90"/>
      <c r="Q50" s="90"/>
      <c r="R50" s="90"/>
      <c r="S50" s="65"/>
    </row>
    <row r="51" spans="1:19" ht="15">
      <c r="A51" s="429"/>
      <c r="B51" s="272"/>
      <c r="C51" s="273"/>
      <c r="D51" s="273" t="s">
        <v>36</v>
      </c>
      <c r="E51" s="274"/>
      <c r="F51" s="274"/>
      <c r="G51" s="86"/>
      <c r="H51" s="86"/>
      <c r="I51" s="86"/>
      <c r="J51" s="86"/>
      <c r="K51" s="86"/>
      <c r="L51" s="86"/>
      <c r="M51" s="89"/>
      <c r="N51" s="89"/>
      <c r="O51" s="89"/>
      <c r="P51" s="90"/>
      <c r="Q51" s="90"/>
      <c r="R51" s="90"/>
      <c r="S51" s="65"/>
    </row>
    <row r="52" spans="1:19" ht="15">
      <c r="A52" s="429"/>
      <c r="B52" s="272"/>
      <c r="C52" s="273" t="s">
        <v>37</v>
      </c>
      <c r="D52" s="273"/>
      <c r="E52" s="274"/>
      <c r="F52" s="274"/>
      <c r="G52" s="86"/>
      <c r="H52" s="86"/>
      <c r="I52" s="86"/>
      <c r="J52" s="86"/>
      <c r="K52" s="86"/>
      <c r="L52" s="86"/>
      <c r="M52" s="89"/>
      <c r="N52" s="89"/>
      <c r="O52" s="89"/>
      <c r="P52" s="90"/>
      <c r="Q52" s="90"/>
      <c r="R52" s="90"/>
      <c r="S52" s="65"/>
    </row>
    <row r="53" spans="1:19" ht="15">
      <c r="A53" s="429"/>
      <c r="B53" s="272"/>
      <c r="C53" s="273" t="s">
        <v>38</v>
      </c>
      <c r="D53" s="273"/>
      <c r="E53" s="274"/>
      <c r="F53" s="274"/>
      <c r="G53" s="86"/>
      <c r="H53" s="86"/>
      <c r="I53" s="86"/>
      <c r="J53" s="86"/>
      <c r="K53" s="86"/>
      <c r="L53" s="86"/>
      <c r="M53" s="89"/>
      <c r="N53" s="89"/>
      <c r="O53" s="89"/>
      <c r="P53" s="90"/>
      <c r="Q53" s="90"/>
      <c r="R53" s="90"/>
      <c r="S53" s="65"/>
    </row>
    <row r="54" spans="1:19" ht="15">
      <c r="A54" s="429"/>
      <c r="B54" s="272"/>
      <c r="C54" s="273" t="s">
        <v>39</v>
      </c>
      <c r="D54" s="273"/>
      <c r="E54" s="274"/>
      <c r="F54" s="274"/>
      <c r="G54" s="86"/>
      <c r="H54" s="86"/>
      <c r="I54" s="86"/>
      <c r="J54" s="86"/>
      <c r="K54" s="86"/>
      <c r="L54" s="86"/>
      <c r="M54" s="89"/>
      <c r="N54" s="89"/>
      <c r="O54" s="89"/>
      <c r="P54" s="90"/>
      <c r="Q54" s="90"/>
      <c r="R54" s="90"/>
      <c r="S54" s="65"/>
    </row>
    <row r="55" spans="1:19" ht="15">
      <c r="A55" s="429"/>
      <c r="B55" s="272"/>
      <c r="C55" s="273" t="s">
        <v>40</v>
      </c>
      <c r="D55" s="273"/>
      <c r="E55" s="274"/>
      <c r="F55" s="274"/>
      <c r="G55" s="86"/>
      <c r="H55" s="86"/>
      <c r="I55" s="86"/>
      <c r="J55" s="86"/>
      <c r="K55" s="86"/>
      <c r="L55" s="91"/>
      <c r="M55" s="87"/>
      <c r="N55" s="87"/>
      <c r="O55" s="87"/>
      <c r="P55" s="88"/>
      <c r="Q55" s="88"/>
      <c r="R55" s="88"/>
      <c r="S55" s="65"/>
    </row>
    <row r="56" spans="1:19" ht="15">
      <c r="A56" s="429"/>
      <c r="B56" s="272"/>
      <c r="C56" s="273" t="s">
        <v>41</v>
      </c>
      <c r="D56" s="273"/>
      <c r="E56" s="274"/>
      <c r="F56" s="274"/>
      <c r="G56" s="86"/>
      <c r="H56" s="86"/>
      <c r="I56" s="86"/>
      <c r="J56" s="86"/>
      <c r="K56" s="86"/>
      <c r="L56" s="92"/>
      <c r="M56" s="93"/>
      <c r="N56" s="93"/>
      <c r="O56" s="93"/>
      <c r="P56" s="85"/>
      <c r="Q56" s="85"/>
      <c r="R56" s="85"/>
      <c r="S56" s="65"/>
    </row>
    <row r="57" spans="1:19" ht="15">
      <c r="A57" s="429"/>
      <c r="B57" s="272"/>
      <c r="C57" s="273" t="s">
        <v>42</v>
      </c>
      <c r="D57" s="273"/>
      <c r="E57" s="274"/>
      <c r="F57" s="274"/>
      <c r="G57" s="86"/>
      <c r="H57" s="86"/>
      <c r="I57" s="86"/>
      <c r="J57" s="86"/>
      <c r="K57" s="86"/>
      <c r="L57" s="92"/>
      <c r="M57" s="93"/>
      <c r="N57" s="93"/>
      <c r="O57" s="93"/>
      <c r="P57" s="85"/>
      <c r="Q57" s="85"/>
      <c r="R57" s="85"/>
      <c r="S57" s="65"/>
    </row>
    <row r="58" spans="1:19" ht="15">
      <c r="A58" s="429"/>
      <c r="B58" s="272"/>
      <c r="C58" s="273" t="s">
        <v>43</v>
      </c>
      <c r="D58" s="273"/>
      <c r="E58" s="274"/>
      <c r="F58" s="274"/>
      <c r="G58" s="86"/>
      <c r="H58" s="86"/>
      <c r="I58" s="86"/>
      <c r="J58" s="86"/>
      <c r="K58" s="86"/>
      <c r="L58" s="92"/>
      <c r="M58" s="93"/>
      <c r="N58" s="93"/>
      <c r="O58" s="93"/>
      <c r="P58" s="85"/>
      <c r="Q58" s="85"/>
      <c r="R58" s="85"/>
      <c r="S58" s="65"/>
    </row>
    <row r="59" spans="1:19" ht="15">
      <c r="A59" s="429"/>
      <c r="B59" s="272"/>
      <c r="C59" s="273" t="s">
        <v>123</v>
      </c>
      <c r="D59" s="273"/>
      <c r="E59" s="274"/>
      <c r="F59" s="274"/>
      <c r="G59" s="86"/>
      <c r="H59" s="86"/>
      <c r="I59" s="86"/>
      <c r="J59" s="86"/>
      <c r="K59" s="86"/>
      <c r="L59" s="92"/>
      <c r="M59" s="93"/>
      <c r="N59" s="93"/>
      <c r="O59" s="93"/>
      <c r="P59" s="85"/>
      <c r="Q59" s="85"/>
      <c r="R59" s="85"/>
      <c r="S59" s="65"/>
    </row>
    <row r="60" spans="1:19" ht="15">
      <c r="A60" s="429"/>
      <c r="B60" s="272"/>
      <c r="C60" s="273" t="s">
        <v>182</v>
      </c>
      <c r="D60" s="273"/>
      <c r="E60" s="274"/>
      <c r="F60" s="274"/>
      <c r="G60" s="86"/>
      <c r="H60" s="86"/>
      <c r="I60" s="86"/>
      <c r="J60" s="86"/>
      <c r="K60" s="86"/>
      <c r="L60" s="92"/>
      <c r="M60" s="93"/>
      <c r="N60" s="93"/>
      <c r="O60" s="93"/>
      <c r="P60" s="85"/>
      <c r="Q60" s="85"/>
      <c r="R60" s="85"/>
      <c r="S60" s="65"/>
    </row>
    <row r="61" spans="1:19" ht="15.75" thickBot="1">
      <c r="A61" s="431"/>
      <c r="B61" s="275"/>
      <c r="C61" s="276" t="s">
        <v>124</v>
      </c>
      <c r="D61" s="276"/>
      <c r="E61" s="277"/>
      <c r="F61" s="277"/>
      <c r="G61" s="94"/>
      <c r="H61" s="94"/>
      <c r="I61" s="94"/>
      <c r="J61" s="94"/>
      <c r="K61" s="94"/>
      <c r="L61" s="95"/>
      <c r="M61" s="96"/>
      <c r="N61" s="96"/>
      <c r="O61" s="96"/>
      <c r="P61" s="97"/>
      <c r="Q61" s="97"/>
      <c r="R61" s="97"/>
      <c r="S61" s="98"/>
    </row>
    <row r="62" spans="1:19" ht="13.5" thickTop="1"/>
    <row r="64" spans="1:19" ht="15">
      <c r="E64" s="109"/>
      <c r="F64" s="109"/>
      <c r="G64" s="105"/>
      <c r="H64" s="105"/>
      <c r="I64" s="105"/>
    </row>
    <row r="65" spans="5:9" ht="15">
      <c r="E65" s="109"/>
      <c r="F65" s="109"/>
      <c r="G65" s="105"/>
      <c r="H65" s="105"/>
      <c r="I65" s="105"/>
    </row>
    <row r="66" spans="5:9" ht="15">
      <c r="E66" s="109"/>
      <c r="F66" s="109"/>
      <c r="G66" s="105"/>
      <c r="H66" s="105"/>
      <c r="I66" s="105"/>
    </row>
    <row r="67" spans="5:9" ht="15">
      <c r="E67" s="109"/>
      <c r="F67" s="109"/>
      <c r="G67" s="105"/>
      <c r="H67" s="105"/>
      <c r="I67" s="105"/>
    </row>
    <row r="68" spans="5:9" ht="15">
      <c r="E68" s="109"/>
      <c r="F68" s="109"/>
      <c r="G68" s="105"/>
      <c r="H68" s="105"/>
      <c r="I68" s="105"/>
    </row>
    <row r="69" spans="5:9" ht="15">
      <c r="E69" s="109"/>
      <c r="F69" s="109"/>
      <c r="G69" s="105"/>
      <c r="H69" s="105"/>
      <c r="I69" s="105"/>
    </row>
    <row r="70" spans="5:9">
      <c r="E70" s="109"/>
      <c r="F70" s="109"/>
      <c r="G70" s="109"/>
      <c r="H70" s="109"/>
      <c r="I70" s="109"/>
    </row>
    <row r="71" spans="5:9">
      <c r="E71" s="109"/>
      <c r="F71" s="109"/>
      <c r="G71" s="109"/>
      <c r="H71" s="109"/>
      <c r="I71" s="109"/>
    </row>
    <row r="72" spans="5:9">
      <c r="E72" s="109"/>
      <c r="F72" s="109"/>
      <c r="G72" s="109"/>
      <c r="H72" s="109"/>
      <c r="I72" s="109"/>
    </row>
  </sheetData>
  <mergeCells count="16">
    <mergeCell ref="S4:S7"/>
    <mergeCell ref="I5:J5"/>
    <mergeCell ref="I6:J6"/>
    <mergeCell ref="G4:J4"/>
    <mergeCell ref="P4:R6"/>
    <mergeCell ref="M4:O6"/>
    <mergeCell ref="B11:E11"/>
    <mergeCell ref="B12:E12"/>
    <mergeCell ref="B15:E15"/>
    <mergeCell ref="K4:L6"/>
    <mergeCell ref="B13:E13"/>
    <mergeCell ref="B14:E14"/>
    <mergeCell ref="G5:G7"/>
    <mergeCell ref="H5:H7"/>
    <mergeCell ref="B10:E10"/>
    <mergeCell ref="F5:F7"/>
  </mergeCells>
  <phoneticPr fontId="54" type="noConversion"/>
  <pageMargins left="0.75" right="0.75" top="1" bottom="1" header="0.4921259845" footer="0.4921259845"/>
  <pageSetup paperSize="9" scale="42" orientation="landscape" cellComments="asDisplayed" horizontalDpi="300" r:id="rId1"/>
  <headerFooter alignWithMargins="0">
    <oddHeader>&amp;C&amp;40&amp;U&amp;A</oddHeader>
  </headerFooter>
  <legacyDrawing r:id="rId2"/>
</worksheet>
</file>

<file path=xl/worksheets/sheet7.xml><?xml version="1.0" encoding="utf-8"?>
<worksheet xmlns="http://schemas.openxmlformats.org/spreadsheetml/2006/main" xmlns:r="http://schemas.openxmlformats.org/officeDocument/2006/relationships">
  <sheetPr codeName="Hoja5">
    <pageSetUpPr fitToPage="1"/>
  </sheetPr>
  <dimension ref="B2:D20"/>
  <sheetViews>
    <sheetView workbookViewId="0">
      <selection activeCell="D6" sqref="D6"/>
    </sheetView>
  </sheetViews>
  <sheetFormatPr baseColWidth="10" defaultColWidth="11.42578125" defaultRowHeight="12.75"/>
  <cols>
    <col min="1" max="1" width="6.5703125" style="331" customWidth="1"/>
    <col min="2" max="2" width="11.42578125" style="331"/>
    <col min="3" max="3" width="56" style="331" customWidth="1"/>
    <col min="4" max="4" width="80.42578125" style="331" customWidth="1"/>
    <col min="5" max="16384" width="11.42578125" style="331"/>
  </cols>
  <sheetData>
    <row r="2" spans="2:4" ht="18">
      <c r="B2" s="341" t="s">
        <v>15</v>
      </c>
      <c r="C2" s="323"/>
      <c r="D2" s="323"/>
    </row>
    <row r="3" spans="2:4" ht="15">
      <c r="B3" s="324"/>
      <c r="C3" s="325"/>
      <c r="D3" s="323"/>
    </row>
    <row r="4" spans="2:4" ht="19.5">
      <c r="B4" s="326" t="s">
        <v>186</v>
      </c>
      <c r="C4" s="327" t="s">
        <v>187</v>
      </c>
      <c r="D4" s="326" t="s">
        <v>188</v>
      </c>
    </row>
    <row r="5" spans="2:4" ht="18">
      <c r="B5" s="461" t="s">
        <v>189</v>
      </c>
      <c r="C5" s="462"/>
      <c r="D5" s="463"/>
    </row>
    <row r="6" spans="2:4" ht="15">
      <c r="B6" s="353" t="s">
        <v>158</v>
      </c>
      <c r="C6" s="330" t="s">
        <v>316</v>
      </c>
      <c r="D6" s="329"/>
    </row>
    <row r="7" spans="2:4" ht="45">
      <c r="B7" s="353" t="s">
        <v>159</v>
      </c>
      <c r="C7" s="330" t="s">
        <v>237</v>
      </c>
      <c r="D7" s="329" t="s">
        <v>238</v>
      </c>
    </row>
    <row r="8" spans="2:4" ht="30">
      <c r="B8" s="354" t="s">
        <v>160</v>
      </c>
      <c r="C8" s="332" t="s">
        <v>239</v>
      </c>
      <c r="D8" s="329" t="s">
        <v>240</v>
      </c>
    </row>
    <row r="9" spans="2:4" ht="45">
      <c r="B9" s="354" t="s">
        <v>314</v>
      </c>
      <c r="C9" s="332" t="s">
        <v>190</v>
      </c>
      <c r="D9" s="332" t="s">
        <v>241</v>
      </c>
    </row>
    <row r="10" spans="2:4" ht="15">
      <c r="B10" s="354" t="s">
        <v>315</v>
      </c>
      <c r="C10" s="332" t="s">
        <v>242</v>
      </c>
      <c r="D10" s="332" t="s">
        <v>243</v>
      </c>
    </row>
    <row r="11" spans="2:4" ht="15">
      <c r="B11" s="333"/>
      <c r="C11" s="332" t="s">
        <v>244</v>
      </c>
      <c r="D11" s="332" t="s">
        <v>245</v>
      </c>
    </row>
    <row r="12" spans="2:4" ht="30">
      <c r="B12" s="354" t="s">
        <v>166</v>
      </c>
      <c r="C12" s="332" t="s">
        <v>195</v>
      </c>
      <c r="D12" s="332" t="s">
        <v>246</v>
      </c>
    </row>
    <row r="13" spans="2:4" ht="18">
      <c r="B13" s="461" t="s">
        <v>197</v>
      </c>
      <c r="C13" s="462"/>
      <c r="D13" s="463"/>
    </row>
    <row r="14" spans="2:4" ht="75">
      <c r="B14" s="354" t="s">
        <v>158</v>
      </c>
      <c r="C14" s="330" t="s">
        <v>23</v>
      </c>
      <c r="D14" s="329" t="s">
        <v>253</v>
      </c>
    </row>
    <row r="15" spans="2:4" ht="45">
      <c r="B15" s="354" t="s">
        <v>159</v>
      </c>
      <c r="C15" s="332" t="s">
        <v>247</v>
      </c>
      <c r="D15" s="332" t="s">
        <v>248</v>
      </c>
    </row>
    <row r="16" spans="2:4" ht="90">
      <c r="B16" s="354" t="s">
        <v>160</v>
      </c>
      <c r="C16" s="332" t="s">
        <v>249</v>
      </c>
      <c r="D16" s="332" t="s">
        <v>254</v>
      </c>
    </row>
    <row r="17" spans="2:4" ht="45">
      <c r="B17" s="354" t="s">
        <v>161</v>
      </c>
      <c r="C17" s="332" t="s">
        <v>250</v>
      </c>
      <c r="D17" s="332" t="s">
        <v>251</v>
      </c>
    </row>
    <row r="18" spans="2:4" ht="150">
      <c r="B18" s="354" t="s">
        <v>9</v>
      </c>
      <c r="C18" s="332" t="s">
        <v>252</v>
      </c>
      <c r="D18" s="332" t="s">
        <v>255</v>
      </c>
    </row>
    <row r="19" spans="2:4" ht="30">
      <c r="B19" s="354" t="s">
        <v>11</v>
      </c>
      <c r="C19" s="332" t="s">
        <v>183</v>
      </c>
      <c r="D19" s="332"/>
    </row>
    <row r="20" spans="2:4" ht="30">
      <c r="B20" s="354" t="s">
        <v>10</v>
      </c>
      <c r="C20" s="332" t="s">
        <v>184</v>
      </c>
      <c r="D20" s="332"/>
    </row>
  </sheetData>
  <mergeCells count="2">
    <mergeCell ref="B5:D5"/>
    <mergeCell ref="B13:D13"/>
  </mergeCells>
  <phoneticPr fontId="36" type="noConversion"/>
  <pageMargins left="0.75" right="0.75" top="1" bottom="1" header="0.5" footer="0.5"/>
  <pageSetup paperSize="9" scale="87" fitToHeight="2" orientation="landscape" r:id="rId1"/>
  <headerFooter alignWithMargins="0">
    <oddFooter>&amp;R&amp;P of &amp;N</oddFooter>
  </headerFooter>
</worksheet>
</file>

<file path=xl/worksheets/sheet8.xml><?xml version="1.0" encoding="utf-8"?>
<worksheet xmlns="http://schemas.openxmlformats.org/spreadsheetml/2006/main" xmlns:r="http://schemas.openxmlformats.org/officeDocument/2006/relationships">
  <sheetPr codeName="Tabelle8">
    <pageSetUpPr fitToPage="1"/>
  </sheetPr>
  <dimension ref="A1:O55"/>
  <sheetViews>
    <sheetView zoomScale="60" workbookViewId="0">
      <pane xSplit="6" topLeftCell="G1" activePane="topRight" state="frozen"/>
      <selection pane="topRight" activeCell="G1" sqref="G1"/>
    </sheetView>
  </sheetViews>
  <sheetFormatPr baseColWidth="10" defaultColWidth="11.42578125" defaultRowHeight="12.75"/>
  <cols>
    <col min="1" max="1" width="11.42578125" style="71"/>
    <col min="2" max="2" width="6.85546875" style="71" customWidth="1"/>
    <col min="3" max="3" width="11.42578125" style="71"/>
    <col min="4" max="4" width="13.28515625" style="71" customWidth="1"/>
    <col min="5" max="5" width="11.42578125" style="71"/>
    <col min="6" max="6" width="43.5703125" style="71" customWidth="1"/>
    <col min="7" max="8" width="11.42578125" style="71"/>
    <col min="9" max="10" width="20.7109375" style="71" customWidth="1"/>
    <col min="11" max="12" width="11.42578125" style="71"/>
    <col min="13" max="13" width="23.5703125" style="71" customWidth="1"/>
    <col min="14" max="14" width="19.7109375" style="71" customWidth="1"/>
    <col min="15" max="15" width="20.42578125" style="71" customWidth="1"/>
    <col min="16" max="16384" width="11.42578125" style="71"/>
  </cols>
  <sheetData>
    <row r="1" spans="1:15" ht="18">
      <c r="B1" s="39" t="s">
        <v>125</v>
      </c>
      <c r="C1" s="39"/>
      <c r="D1" s="39"/>
      <c r="E1" s="39"/>
      <c r="F1" s="39"/>
      <c r="G1" s="39"/>
      <c r="H1" s="39"/>
      <c r="I1" s="39" t="s">
        <v>126</v>
      </c>
      <c r="J1" s="41"/>
      <c r="K1" s="41"/>
      <c r="L1" s="41"/>
      <c r="M1" s="41"/>
      <c r="N1" s="40"/>
      <c r="O1" s="40"/>
    </row>
    <row r="2" spans="1:15" ht="18">
      <c r="B2" s="167" t="s">
        <v>185</v>
      </c>
      <c r="C2" s="168"/>
      <c r="D2" s="319"/>
      <c r="E2" s="200"/>
      <c r="F2" s="42"/>
      <c r="G2" s="43"/>
      <c r="H2" s="43"/>
      <c r="I2" s="43"/>
      <c r="J2" s="43"/>
      <c r="K2" s="43"/>
      <c r="L2" s="43"/>
      <c r="M2" s="43"/>
      <c r="N2" s="42"/>
      <c r="O2" s="42"/>
    </row>
    <row r="3" spans="1:15" ht="15.75" thickBot="1">
      <c r="B3" s="44"/>
      <c r="C3" s="45"/>
      <c r="D3" s="47"/>
      <c r="E3" s="47"/>
      <c r="F3" s="47"/>
      <c r="G3" s="47"/>
      <c r="H3" s="47"/>
      <c r="I3" s="48"/>
      <c r="J3" s="48"/>
      <c r="K3" s="48"/>
      <c r="L3" s="48"/>
      <c r="M3" s="48"/>
      <c r="N3" s="45"/>
      <c r="O3" s="45"/>
    </row>
    <row r="4" spans="1:15" ht="25.5" customHeight="1" thickTop="1">
      <c r="A4" s="289"/>
      <c r="B4" s="49"/>
      <c r="C4" s="49"/>
      <c r="D4" s="49"/>
      <c r="E4" s="49"/>
      <c r="F4" s="49"/>
      <c r="G4" s="465" t="str">
        <f ca="1">INDIRECT([3]AT!$A$52)</f>
        <v>All positions</v>
      </c>
      <c r="H4" s="465"/>
      <c r="I4" s="465"/>
      <c r="J4" s="466"/>
      <c r="K4" s="489" t="str">
        <f ca="1">INDIRECT([3]AT!$A$55)</f>
        <v>Net positions</v>
      </c>
      <c r="L4" s="490"/>
      <c r="M4" s="526" t="str">
        <f ca="1">INDIRECT([3]AT!$A$58)</f>
        <v>Net positions subject to capital charge</v>
      </c>
      <c r="N4" s="467" t="s">
        <v>83</v>
      </c>
      <c r="O4" s="504" t="str">
        <f ca="1">INDIRECT([3]AT!$A$51)</f>
        <v>Capital requirements</v>
      </c>
    </row>
    <row r="5" spans="1:15" ht="15">
      <c r="A5" s="290"/>
      <c r="B5" s="50"/>
      <c r="C5" s="50"/>
      <c r="D5" s="50"/>
      <c r="E5" s="50"/>
      <c r="F5" s="50"/>
      <c r="G5" s="481" t="str">
        <f ca="1">INDIRECT([3]AT!$A$53)</f>
        <v>Long</v>
      </c>
      <c r="H5" s="481" t="str">
        <f ca="1">INDIRECT([3]AT!$A$54)</f>
        <v>Short</v>
      </c>
      <c r="I5" s="507" t="s">
        <v>127</v>
      </c>
      <c r="J5" s="508"/>
      <c r="K5" s="491"/>
      <c r="L5" s="492"/>
      <c r="M5" s="527"/>
      <c r="N5" s="529"/>
      <c r="O5" s="505"/>
    </row>
    <row r="6" spans="1:15" ht="35.25" customHeight="1">
      <c r="A6" s="290"/>
      <c r="B6" s="50"/>
      <c r="C6" s="50"/>
      <c r="D6" s="50"/>
      <c r="E6" s="50"/>
      <c r="F6" s="50"/>
      <c r="G6" s="498"/>
      <c r="H6" s="498"/>
      <c r="I6" s="509" t="s">
        <v>128</v>
      </c>
      <c r="J6" s="525"/>
      <c r="K6" s="493"/>
      <c r="L6" s="494"/>
      <c r="M6" s="527"/>
      <c r="N6" s="529"/>
      <c r="O6" s="505"/>
    </row>
    <row r="7" spans="1:15" ht="66" customHeight="1">
      <c r="A7" s="290"/>
      <c r="B7" s="50"/>
      <c r="C7" s="50"/>
      <c r="D7" s="50"/>
      <c r="E7" s="50"/>
      <c r="F7" s="50"/>
      <c r="G7" s="499"/>
      <c r="H7" s="499"/>
      <c r="I7" s="263" t="s">
        <v>19</v>
      </c>
      <c r="J7" s="263" t="s">
        <v>20</v>
      </c>
      <c r="K7" s="73" t="str">
        <f ca="1">INDIRECT([3]AT!$A$56)</f>
        <v>Long</v>
      </c>
      <c r="L7" s="74" t="str">
        <f ca="1">INDIRECT([3]AT!$A$57)</f>
        <v>Short</v>
      </c>
      <c r="M7" s="528"/>
      <c r="N7" s="530"/>
      <c r="O7" s="506"/>
    </row>
    <row r="8" spans="1:15" ht="15">
      <c r="A8" s="290"/>
      <c r="B8" s="50"/>
      <c r="C8" s="50"/>
      <c r="D8" s="50"/>
      <c r="E8" s="50"/>
      <c r="F8" s="50"/>
      <c r="G8" s="359" t="s">
        <v>158</v>
      </c>
      <c r="H8" s="360" t="s">
        <v>159</v>
      </c>
      <c r="I8" s="282"/>
      <c r="J8" s="282"/>
      <c r="K8" s="360" t="s">
        <v>160</v>
      </c>
      <c r="L8" s="360" t="s">
        <v>161</v>
      </c>
      <c r="M8" s="281" t="s">
        <v>162</v>
      </c>
      <c r="N8" s="280"/>
      <c r="O8" s="285" t="s">
        <v>163</v>
      </c>
    </row>
    <row r="9" spans="1:15" ht="15">
      <c r="A9" s="435" t="s">
        <v>319</v>
      </c>
      <c r="B9" s="369" t="str">
        <f ca="1">INDIRECT([3]AP!$A$64)</f>
        <v>Total positions in commodities</v>
      </c>
      <c r="C9" s="99"/>
      <c r="D9" s="99"/>
      <c r="E9" s="99"/>
      <c r="F9" s="100"/>
      <c r="G9" s="81"/>
      <c r="H9" s="81"/>
      <c r="I9" s="185"/>
      <c r="J9" s="185"/>
      <c r="K9" s="57"/>
      <c r="L9" s="57"/>
      <c r="M9" s="57"/>
      <c r="N9" s="82"/>
      <c r="O9" s="83" t="s">
        <v>318</v>
      </c>
    </row>
    <row r="10" spans="1:15" ht="15">
      <c r="A10" s="436" t="s">
        <v>320</v>
      </c>
      <c r="B10" s="370"/>
      <c r="C10" s="315"/>
      <c r="D10" s="315" t="str">
        <f ca="1">INDIRECT([3]AP!$A71)</f>
        <v>Precious metals (except gold)</v>
      </c>
      <c r="E10" s="315"/>
      <c r="F10" s="316"/>
      <c r="G10" s="389"/>
      <c r="H10" s="389"/>
      <c r="I10" s="186"/>
      <c r="J10" s="186"/>
      <c r="K10" s="207"/>
      <c r="L10" s="207"/>
      <c r="M10" s="207"/>
      <c r="N10" s="84"/>
      <c r="O10" s="391"/>
    </row>
    <row r="11" spans="1:15" ht="15">
      <c r="A11" s="436" t="s">
        <v>321</v>
      </c>
      <c r="B11" s="370"/>
      <c r="C11" s="315"/>
      <c r="D11" s="315" t="str">
        <f ca="1">INDIRECT([3]AP!$A72)</f>
        <v>Base metals</v>
      </c>
      <c r="E11" s="315"/>
      <c r="F11" s="316"/>
      <c r="G11" s="389"/>
      <c r="H11" s="389"/>
      <c r="I11" s="186"/>
      <c r="J11" s="186"/>
      <c r="K11" s="207"/>
      <c r="L11" s="207"/>
      <c r="M11" s="207"/>
      <c r="N11" s="84"/>
      <c r="O11" s="391"/>
    </row>
    <row r="12" spans="1:15" ht="15">
      <c r="A12" s="436" t="s">
        <v>322</v>
      </c>
      <c r="B12" s="370"/>
      <c r="C12" s="315"/>
      <c r="D12" s="315" t="str">
        <f ca="1">INDIRECT([3]AP!$A73)</f>
        <v>Agricultural products (softs)</v>
      </c>
      <c r="E12" s="315"/>
      <c r="F12" s="316"/>
      <c r="G12" s="389"/>
      <c r="H12" s="389"/>
      <c r="I12" s="186"/>
      <c r="J12" s="186"/>
      <c r="K12" s="207"/>
      <c r="L12" s="207"/>
      <c r="M12" s="207"/>
      <c r="N12" s="84"/>
      <c r="O12" s="391"/>
    </row>
    <row r="13" spans="1:15" ht="15">
      <c r="A13" s="436" t="s">
        <v>323</v>
      </c>
      <c r="B13" s="370"/>
      <c r="C13" s="315"/>
      <c r="D13" s="315" t="str">
        <f ca="1">INDIRECT([3]AP!$A74)</f>
        <v>Others</v>
      </c>
      <c r="E13" s="315"/>
      <c r="F13" s="316"/>
      <c r="G13" s="389"/>
      <c r="H13" s="389"/>
      <c r="I13" s="186"/>
      <c r="J13" s="186"/>
      <c r="K13" s="207"/>
      <c r="L13" s="207"/>
      <c r="M13" s="207"/>
      <c r="N13" s="84"/>
      <c r="O13" s="391"/>
    </row>
    <row r="14" spans="1:15" ht="15">
      <c r="A14" s="436" t="s">
        <v>324</v>
      </c>
      <c r="B14" s="371"/>
      <c r="C14" s="317"/>
      <c r="D14" s="315" t="str">
        <f ca="1">INDIRECT([3]AP!$A75)</f>
        <v xml:space="preserve">              Of which energy products (oil, gas)</v>
      </c>
      <c r="E14" s="317"/>
      <c r="F14" s="318"/>
      <c r="G14" s="390"/>
      <c r="H14" s="390"/>
      <c r="I14" s="201"/>
      <c r="J14" s="201"/>
      <c r="K14" s="53"/>
      <c r="L14" s="53"/>
      <c r="M14" s="53"/>
      <c r="N14" s="202"/>
      <c r="O14" s="392"/>
    </row>
    <row r="15" spans="1:15" ht="15">
      <c r="A15" s="437" t="s">
        <v>325</v>
      </c>
      <c r="B15" s="205"/>
      <c r="C15" s="205" t="str">
        <f ca="1">"1 " &amp; INDIRECT([3]AP!$A$65)</f>
        <v>1 Maturity  ladder approach</v>
      </c>
      <c r="D15" s="205"/>
      <c r="E15" s="205"/>
      <c r="F15" s="206"/>
      <c r="G15" s="245"/>
      <c r="H15" s="245"/>
      <c r="I15" s="171"/>
      <c r="J15" s="171"/>
      <c r="K15" s="207"/>
      <c r="L15" s="207"/>
      <c r="M15" s="207"/>
      <c r="N15" s="84"/>
      <c r="O15" s="209"/>
    </row>
    <row r="16" spans="1:15" ht="15">
      <c r="A16" s="433"/>
      <c r="B16" s="372" t="s">
        <v>130</v>
      </c>
      <c r="C16" s="320"/>
      <c r="D16" s="273" t="s">
        <v>131</v>
      </c>
      <c r="E16" s="273"/>
      <c r="F16" s="274"/>
      <c r="G16" s="86"/>
      <c r="H16" s="86"/>
      <c r="I16" s="187"/>
      <c r="J16" s="187"/>
      <c r="K16" s="86"/>
      <c r="L16" s="86"/>
      <c r="M16" s="64"/>
      <c r="N16" s="88"/>
      <c r="O16" s="65"/>
    </row>
    <row r="17" spans="1:15" ht="15">
      <c r="A17" s="433"/>
      <c r="B17" s="372"/>
      <c r="C17" s="320"/>
      <c r="D17" s="273"/>
      <c r="E17" s="273" t="s">
        <v>99</v>
      </c>
      <c r="F17" s="274"/>
      <c r="G17" s="86"/>
      <c r="H17" s="86"/>
      <c r="I17" s="187"/>
      <c r="J17" s="187"/>
      <c r="K17" s="86"/>
      <c r="L17" s="86"/>
      <c r="M17" s="64"/>
      <c r="N17" s="88"/>
      <c r="O17" s="65"/>
    </row>
    <row r="18" spans="1:15" ht="15">
      <c r="A18" s="433"/>
      <c r="B18" s="372"/>
      <c r="C18" s="320"/>
      <c r="D18" s="273"/>
      <c r="E18" s="273" t="s">
        <v>100</v>
      </c>
      <c r="F18" s="274"/>
      <c r="G18" s="86"/>
      <c r="H18" s="86"/>
      <c r="I18" s="187"/>
      <c r="J18" s="187"/>
      <c r="K18" s="86"/>
      <c r="L18" s="86"/>
      <c r="M18" s="64"/>
      <c r="N18" s="88"/>
      <c r="O18" s="65"/>
    </row>
    <row r="19" spans="1:15" ht="15">
      <c r="A19" s="433"/>
      <c r="B19" s="372"/>
      <c r="C19" s="320"/>
      <c r="D19" s="273"/>
      <c r="E19" s="273" t="s">
        <v>101</v>
      </c>
      <c r="F19" s="274"/>
      <c r="G19" s="86"/>
      <c r="H19" s="86"/>
      <c r="I19" s="187"/>
      <c r="J19" s="187"/>
      <c r="K19" s="86"/>
      <c r="L19" s="86"/>
      <c r="M19" s="64"/>
      <c r="N19" s="88"/>
      <c r="O19" s="65"/>
    </row>
    <row r="20" spans="1:15" ht="15">
      <c r="A20" s="433"/>
      <c r="B20" s="372"/>
      <c r="C20" s="320"/>
      <c r="D20" s="273"/>
      <c r="E20" s="273" t="s">
        <v>102</v>
      </c>
      <c r="F20" s="274"/>
      <c r="G20" s="86"/>
      <c r="H20" s="86"/>
      <c r="I20" s="187"/>
      <c r="J20" s="187"/>
      <c r="K20" s="86"/>
      <c r="L20" s="86"/>
      <c r="M20" s="64"/>
      <c r="N20" s="88"/>
      <c r="O20" s="65"/>
    </row>
    <row r="21" spans="1:15" ht="15">
      <c r="A21" s="433"/>
      <c r="B21" s="372" t="s">
        <v>130</v>
      </c>
      <c r="C21" s="320"/>
      <c r="D21" s="273" t="s">
        <v>132</v>
      </c>
      <c r="E21" s="273"/>
      <c r="F21" s="274"/>
      <c r="G21" s="86"/>
      <c r="H21" s="86"/>
      <c r="I21" s="187"/>
      <c r="J21" s="187"/>
      <c r="K21" s="86"/>
      <c r="L21" s="86"/>
      <c r="M21" s="64"/>
      <c r="N21" s="88"/>
      <c r="O21" s="65"/>
    </row>
    <row r="22" spans="1:15" ht="15">
      <c r="A22" s="433"/>
      <c r="B22" s="372"/>
      <c r="C22" s="320"/>
      <c r="D22" s="273"/>
      <c r="E22" s="273" t="s">
        <v>133</v>
      </c>
      <c r="F22" s="274"/>
      <c r="G22" s="86"/>
      <c r="H22" s="86"/>
      <c r="I22" s="187"/>
      <c r="J22" s="187"/>
      <c r="K22" s="86"/>
      <c r="L22" s="86"/>
      <c r="M22" s="64"/>
      <c r="N22" s="88"/>
      <c r="O22" s="65"/>
    </row>
    <row r="23" spans="1:15" ht="15">
      <c r="A23" s="433"/>
      <c r="B23" s="372"/>
      <c r="C23" s="320"/>
      <c r="D23" s="273"/>
      <c r="E23" s="273" t="s">
        <v>134</v>
      </c>
      <c r="F23" s="274"/>
      <c r="G23" s="86"/>
      <c r="H23" s="86"/>
      <c r="I23" s="187"/>
      <c r="J23" s="187"/>
      <c r="K23" s="86"/>
      <c r="L23" s="86"/>
      <c r="M23" s="64"/>
      <c r="N23" s="88"/>
      <c r="O23" s="65"/>
    </row>
    <row r="24" spans="1:15" ht="15">
      <c r="A24" s="433"/>
      <c r="B24" s="372" t="s">
        <v>130</v>
      </c>
      <c r="C24" s="320"/>
      <c r="D24" s="273" t="s">
        <v>135</v>
      </c>
      <c r="E24" s="273"/>
      <c r="F24" s="274"/>
      <c r="G24" s="86"/>
      <c r="H24" s="86"/>
      <c r="I24" s="187"/>
      <c r="J24" s="187"/>
      <c r="K24" s="86"/>
      <c r="L24" s="86"/>
      <c r="M24" s="64"/>
      <c r="N24" s="88"/>
      <c r="O24" s="65"/>
    </row>
    <row r="25" spans="1:15" ht="15">
      <c r="A25" s="433"/>
      <c r="B25" s="372" t="s">
        <v>130</v>
      </c>
      <c r="C25" s="320"/>
      <c r="D25" s="273" t="s">
        <v>136</v>
      </c>
      <c r="E25" s="273"/>
      <c r="F25" s="274"/>
      <c r="G25" s="64"/>
      <c r="H25" s="64"/>
      <c r="I25" s="64"/>
      <c r="J25" s="64"/>
      <c r="K25" s="64"/>
      <c r="L25" s="64"/>
      <c r="M25" s="86"/>
      <c r="N25" s="85">
        <v>1.5</v>
      </c>
      <c r="O25" s="101"/>
    </row>
    <row r="26" spans="1:15" ht="15">
      <c r="A26" s="433"/>
      <c r="B26" s="372"/>
      <c r="C26" s="320"/>
      <c r="D26" s="273" t="s">
        <v>137</v>
      </c>
      <c r="E26" s="273"/>
      <c r="F26" s="274"/>
      <c r="G26" s="64"/>
      <c r="H26" s="64"/>
      <c r="I26" s="64"/>
      <c r="J26" s="64"/>
      <c r="K26" s="64"/>
      <c r="L26" s="64"/>
      <c r="M26" s="86"/>
      <c r="N26" s="85">
        <v>0.6</v>
      </c>
      <c r="O26" s="101"/>
    </row>
    <row r="27" spans="1:15" ht="15">
      <c r="A27" s="433"/>
      <c r="B27" s="372"/>
      <c r="C27" s="320"/>
      <c r="D27" s="273" t="s">
        <v>138</v>
      </c>
      <c r="E27" s="273"/>
      <c r="F27" s="274"/>
      <c r="G27" s="64"/>
      <c r="H27" s="64"/>
      <c r="I27" s="64"/>
      <c r="J27" s="64"/>
      <c r="K27" s="64"/>
      <c r="L27" s="64"/>
      <c r="M27" s="86"/>
      <c r="N27" s="85">
        <v>15</v>
      </c>
      <c r="O27" s="101"/>
    </row>
    <row r="28" spans="1:15" ht="15">
      <c r="A28" s="438" t="s">
        <v>326</v>
      </c>
      <c r="B28" s="210"/>
      <c r="C28" s="210" t="str">
        <f ca="1">"2 " &amp; INDIRECT([3]AP!$A$66)</f>
        <v>2 Extended maturity ladder approach</v>
      </c>
      <c r="D28" s="210"/>
      <c r="E28" s="210"/>
      <c r="F28" s="211"/>
      <c r="G28" s="244"/>
      <c r="H28" s="244"/>
      <c r="I28" s="203"/>
      <c r="J28" s="203"/>
      <c r="K28" s="52"/>
      <c r="L28" s="52"/>
      <c r="M28" s="53"/>
      <c r="N28" s="202"/>
      <c r="O28" s="212"/>
    </row>
    <row r="29" spans="1:15" ht="15">
      <c r="A29" s="433"/>
      <c r="B29" s="372"/>
      <c r="C29" s="320"/>
      <c r="D29" s="273" t="s">
        <v>139</v>
      </c>
      <c r="E29" s="273"/>
      <c r="F29" s="274"/>
      <c r="G29" s="86"/>
      <c r="H29" s="86"/>
      <c r="I29" s="86"/>
      <c r="J29" s="86"/>
      <c r="K29" s="86"/>
      <c r="L29" s="86"/>
      <c r="M29" s="64"/>
      <c r="N29" s="88"/>
      <c r="O29" s="65"/>
    </row>
    <row r="30" spans="1:15" ht="15">
      <c r="A30" s="433"/>
      <c r="B30" s="372"/>
      <c r="C30" s="320"/>
      <c r="D30" s="273"/>
      <c r="E30" s="273" t="s">
        <v>99</v>
      </c>
      <c r="F30" s="274"/>
      <c r="G30" s="86"/>
      <c r="H30" s="86"/>
      <c r="I30" s="86"/>
      <c r="J30" s="86"/>
      <c r="K30" s="86"/>
      <c r="L30" s="86"/>
      <c r="M30" s="64"/>
      <c r="N30" s="88"/>
      <c r="O30" s="65"/>
    </row>
    <row r="31" spans="1:15" ht="15">
      <c r="A31" s="433"/>
      <c r="B31" s="372"/>
      <c r="C31" s="320"/>
      <c r="D31" s="273"/>
      <c r="E31" s="273" t="s">
        <v>100</v>
      </c>
      <c r="F31" s="274"/>
      <c r="G31" s="86"/>
      <c r="H31" s="86"/>
      <c r="I31" s="86"/>
      <c r="J31" s="86"/>
      <c r="K31" s="86"/>
      <c r="L31" s="86"/>
      <c r="M31" s="64"/>
      <c r="N31" s="88"/>
      <c r="O31" s="65"/>
    </row>
    <row r="32" spans="1:15" ht="15">
      <c r="A32" s="433"/>
      <c r="B32" s="372"/>
      <c r="C32" s="320"/>
      <c r="D32" s="273"/>
      <c r="E32" s="273" t="s">
        <v>101</v>
      </c>
      <c r="F32" s="274"/>
      <c r="G32" s="86"/>
      <c r="H32" s="86"/>
      <c r="I32" s="86"/>
      <c r="J32" s="86"/>
      <c r="K32" s="86"/>
      <c r="L32" s="86"/>
      <c r="M32" s="64"/>
      <c r="N32" s="88"/>
      <c r="O32" s="65"/>
    </row>
    <row r="33" spans="1:15" ht="15">
      <c r="A33" s="433"/>
      <c r="B33" s="372"/>
      <c r="C33" s="320"/>
      <c r="D33" s="273"/>
      <c r="E33" s="273" t="s">
        <v>102</v>
      </c>
      <c r="F33" s="274"/>
      <c r="G33" s="86"/>
      <c r="H33" s="86"/>
      <c r="I33" s="86"/>
      <c r="J33" s="86"/>
      <c r="K33" s="86"/>
      <c r="L33" s="86"/>
      <c r="M33" s="64"/>
      <c r="N33" s="88"/>
      <c r="O33" s="65"/>
    </row>
    <row r="34" spans="1:15" ht="15">
      <c r="A34" s="433"/>
      <c r="B34" s="372"/>
      <c r="C34" s="320"/>
      <c r="D34" s="273" t="s">
        <v>140</v>
      </c>
      <c r="E34" s="273"/>
      <c r="F34" s="274"/>
      <c r="G34" s="86"/>
      <c r="H34" s="86"/>
      <c r="I34" s="86"/>
      <c r="J34" s="86"/>
      <c r="K34" s="86"/>
      <c r="L34" s="86"/>
      <c r="M34" s="64"/>
      <c r="N34" s="88"/>
      <c r="O34" s="65"/>
    </row>
    <row r="35" spans="1:15" ht="15">
      <c r="A35" s="433"/>
      <c r="B35" s="372"/>
      <c r="C35" s="320"/>
      <c r="D35" s="273"/>
      <c r="E35" s="273" t="s">
        <v>133</v>
      </c>
      <c r="F35" s="274"/>
      <c r="G35" s="86"/>
      <c r="H35" s="86"/>
      <c r="I35" s="86"/>
      <c r="J35" s="86"/>
      <c r="K35" s="86"/>
      <c r="L35" s="86"/>
      <c r="M35" s="64"/>
      <c r="N35" s="88"/>
      <c r="O35" s="65"/>
    </row>
    <row r="36" spans="1:15" ht="15">
      <c r="A36" s="433"/>
      <c r="B36" s="372"/>
      <c r="C36" s="320"/>
      <c r="D36" s="273"/>
      <c r="E36" s="273" t="s">
        <v>134</v>
      </c>
      <c r="F36" s="274"/>
      <c r="G36" s="86"/>
      <c r="H36" s="86"/>
      <c r="I36" s="86"/>
      <c r="J36" s="86"/>
      <c r="K36" s="86"/>
      <c r="L36" s="86"/>
      <c r="M36" s="64"/>
      <c r="N36" s="88"/>
      <c r="O36" s="65"/>
    </row>
    <row r="37" spans="1:15" ht="15">
      <c r="A37" s="433"/>
      <c r="B37" s="372"/>
      <c r="C37" s="320"/>
      <c r="D37" s="273" t="s">
        <v>141</v>
      </c>
      <c r="E37" s="273"/>
      <c r="F37" s="274"/>
      <c r="G37" s="86"/>
      <c r="H37" s="86"/>
      <c r="I37" s="86"/>
      <c r="J37" s="86"/>
      <c r="K37" s="86"/>
      <c r="L37" s="86"/>
      <c r="M37" s="64"/>
      <c r="N37" s="88"/>
      <c r="O37" s="65"/>
    </row>
    <row r="38" spans="1:15" ht="15">
      <c r="A38" s="433"/>
      <c r="B38" s="372" t="s">
        <v>130</v>
      </c>
      <c r="C38" s="320"/>
      <c r="D38" s="273" t="s">
        <v>142</v>
      </c>
      <c r="E38" s="273"/>
      <c r="F38" s="274"/>
      <c r="G38" s="64"/>
      <c r="H38" s="64"/>
      <c r="I38" s="64"/>
      <c r="J38" s="64"/>
      <c r="K38" s="64"/>
      <c r="L38" s="64"/>
      <c r="M38" s="86"/>
      <c r="N38" s="102"/>
      <c r="O38" s="101"/>
    </row>
    <row r="39" spans="1:15" ht="15">
      <c r="A39" s="433"/>
      <c r="B39" s="372"/>
      <c r="C39" s="320"/>
      <c r="D39" s="273" t="s">
        <v>143</v>
      </c>
      <c r="E39" s="273"/>
      <c r="F39" s="274"/>
      <c r="G39" s="64"/>
      <c r="H39" s="64"/>
      <c r="I39" s="64"/>
      <c r="J39" s="64"/>
      <c r="K39" s="64"/>
      <c r="L39" s="64"/>
      <c r="M39" s="86"/>
      <c r="N39" s="85"/>
      <c r="O39" s="101"/>
    </row>
    <row r="40" spans="1:15" ht="15">
      <c r="A40" s="433"/>
      <c r="B40" s="372"/>
      <c r="C40" s="320"/>
      <c r="D40" s="273" t="s">
        <v>144</v>
      </c>
      <c r="E40" s="273"/>
      <c r="F40" s="274"/>
      <c r="G40" s="64"/>
      <c r="H40" s="64"/>
      <c r="I40" s="64"/>
      <c r="J40" s="64"/>
      <c r="K40" s="64"/>
      <c r="L40" s="64"/>
      <c r="M40" s="86"/>
      <c r="N40" s="85"/>
      <c r="O40" s="101"/>
    </row>
    <row r="41" spans="1:15" ht="15">
      <c r="A41" s="437" t="s">
        <v>327</v>
      </c>
      <c r="B41" s="205"/>
      <c r="C41" s="54" t="str">
        <f ca="1">"3 " &amp; INDIRECT([3]AP!$A$67) &amp; ": All positions"</f>
        <v>3 Simplified approach: all positions: All positions</v>
      </c>
      <c r="D41" s="54"/>
      <c r="E41" s="54"/>
      <c r="F41" s="55"/>
      <c r="G41" s="246"/>
      <c r="H41" s="246"/>
      <c r="I41" s="86"/>
      <c r="J41" s="86"/>
      <c r="K41" s="86"/>
      <c r="L41" s="86"/>
      <c r="M41" s="60"/>
      <c r="N41" s="85"/>
      <c r="O41" s="63"/>
    </row>
    <row r="42" spans="1:15" ht="15">
      <c r="A42" s="433"/>
      <c r="B42" s="372"/>
      <c r="C42" s="321"/>
      <c r="D42" s="273" t="s">
        <v>145</v>
      </c>
      <c r="E42" s="273"/>
      <c r="F42" s="213"/>
      <c r="G42" s="64"/>
      <c r="H42" s="64"/>
      <c r="I42" s="64"/>
      <c r="J42" s="64"/>
      <c r="K42" s="64"/>
      <c r="L42" s="64"/>
      <c r="M42" s="86"/>
      <c r="N42" s="85">
        <v>15</v>
      </c>
      <c r="O42" s="101"/>
    </row>
    <row r="43" spans="1:15" ht="15">
      <c r="A43" s="433"/>
      <c r="B43" s="372"/>
      <c r="C43" s="321"/>
      <c r="D43" s="273" t="s">
        <v>146</v>
      </c>
      <c r="E43" s="273"/>
      <c r="F43" s="213"/>
      <c r="G43" s="64"/>
      <c r="H43" s="64"/>
      <c r="I43" s="64"/>
      <c r="J43" s="64"/>
      <c r="K43" s="64"/>
      <c r="L43" s="64"/>
      <c r="M43" s="86"/>
      <c r="N43" s="85">
        <v>3</v>
      </c>
      <c r="O43" s="101"/>
    </row>
    <row r="44" spans="1:15" ht="15">
      <c r="A44" s="434"/>
      <c r="B44" s="373"/>
      <c r="C44" s="273" t="s">
        <v>147</v>
      </c>
      <c r="D44" s="273"/>
      <c r="E44" s="273"/>
      <c r="F44" s="213"/>
      <c r="G44" s="86"/>
      <c r="H44" s="86"/>
      <c r="I44" s="86"/>
      <c r="J44" s="86"/>
      <c r="K44" s="86"/>
      <c r="L44" s="86"/>
      <c r="M44" s="86"/>
      <c r="N44" s="88"/>
      <c r="O44" s="101"/>
    </row>
    <row r="45" spans="1:15" ht="15">
      <c r="A45" s="434"/>
      <c r="B45" s="373"/>
      <c r="C45" s="273" t="s">
        <v>148</v>
      </c>
      <c r="D45" s="273"/>
      <c r="E45" s="273"/>
      <c r="F45" s="213"/>
      <c r="G45" s="86"/>
      <c r="H45" s="86"/>
      <c r="I45" s="86"/>
      <c r="J45" s="86"/>
      <c r="K45" s="86"/>
      <c r="L45" s="86"/>
      <c r="M45" s="86"/>
      <c r="N45" s="88"/>
      <c r="O45" s="101"/>
    </row>
    <row r="46" spans="1:15" ht="15">
      <c r="A46" s="437" t="s">
        <v>328</v>
      </c>
      <c r="B46" s="205"/>
      <c r="C46" s="54" t="str">
        <f ca="1">"4 " &amp; INDIRECT([3]AP!$A$68)</f>
        <v>4 Other non-delta risk for commodity options</v>
      </c>
      <c r="D46" s="54"/>
      <c r="E46" s="54"/>
      <c r="F46" s="55"/>
      <c r="G46" s="64"/>
      <c r="H46" s="64"/>
      <c r="I46" s="64"/>
      <c r="J46" s="64"/>
      <c r="K46" s="64"/>
      <c r="L46" s="64"/>
      <c r="M46" s="86"/>
      <c r="N46" s="90"/>
      <c r="O46" s="63"/>
    </row>
    <row r="47" spans="1:15" ht="15">
      <c r="A47" s="436" t="s">
        <v>329</v>
      </c>
      <c r="B47" s="315"/>
      <c r="C47" s="298"/>
      <c r="D47" s="298" t="str">
        <f ca="1">INDIRECT([3]AP!$A69)</f>
        <v>Of which : Gamma risk</v>
      </c>
      <c r="E47" s="298"/>
      <c r="F47" s="300"/>
      <c r="G47" s="64"/>
      <c r="H47" s="64"/>
      <c r="I47" s="64"/>
      <c r="J47" s="64"/>
      <c r="K47" s="64"/>
      <c r="L47" s="64"/>
      <c r="M47" s="86"/>
      <c r="N47" s="90"/>
      <c r="O47" s="63"/>
    </row>
    <row r="48" spans="1:15" ht="15">
      <c r="A48" s="436" t="s">
        <v>330</v>
      </c>
      <c r="B48" s="315"/>
      <c r="C48" s="298"/>
      <c r="D48" s="298" t="str">
        <f ca="1">INDIRECT([3]AP!$A70)</f>
        <v>Of which : Vega risk</v>
      </c>
      <c r="E48" s="298"/>
      <c r="F48" s="300"/>
      <c r="G48" s="64"/>
      <c r="H48" s="64"/>
      <c r="I48" s="64"/>
      <c r="J48" s="64"/>
      <c r="K48" s="64"/>
      <c r="L48" s="64"/>
      <c r="M48" s="86"/>
      <c r="N48" s="90"/>
      <c r="O48" s="63"/>
    </row>
    <row r="49" spans="1:15" ht="15.75" thickBot="1">
      <c r="A49" s="439" t="s">
        <v>331</v>
      </c>
      <c r="B49" s="374"/>
      <c r="C49" s="291" t="str">
        <f ca="1">"5 " &amp; INDIRECT([3]AP!$A$76)</f>
        <v>5 Risk of shortage of liquidity</v>
      </c>
      <c r="D49" s="291"/>
      <c r="E49" s="291"/>
      <c r="F49" s="292"/>
      <c r="G49" s="68"/>
      <c r="H49" s="68"/>
      <c r="I49" s="68"/>
      <c r="J49" s="68"/>
      <c r="K49" s="68"/>
      <c r="L49" s="68"/>
      <c r="M49" s="293"/>
      <c r="N49" s="103"/>
      <c r="O49" s="294"/>
    </row>
    <row r="50" spans="1:15" ht="15.75" thickTop="1">
      <c r="A50" s="109"/>
      <c r="B50" s="105"/>
      <c r="C50" s="105"/>
      <c r="D50" s="105"/>
      <c r="E50" s="105"/>
      <c r="F50" s="105"/>
      <c r="G50" s="48"/>
      <c r="H50" s="48"/>
      <c r="I50" s="48"/>
      <c r="J50" s="48"/>
      <c r="K50" s="48"/>
      <c r="L50" s="48"/>
      <c r="M50" s="48"/>
      <c r="N50" s="45"/>
      <c r="O50" s="45"/>
    </row>
    <row r="51" spans="1:15" ht="15">
      <c r="B51" s="45"/>
      <c r="C51" s="45"/>
      <c r="D51" s="45"/>
      <c r="E51" s="45"/>
      <c r="F51" s="45"/>
      <c r="G51" s="48"/>
      <c r="H51" s="48"/>
      <c r="I51" s="48"/>
      <c r="J51" s="48"/>
      <c r="K51" s="48"/>
      <c r="L51" s="48"/>
      <c r="M51" s="48"/>
      <c r="N51" s="45"/>
      <c r="O51" s="45"/>
    </row>
    <row r="52" spans="1:15" ht="15">
      <c r="B52" s="45"/>
      <c r="C52" s="45"/>
      <c r="D52" s="45"/>
      <c r="E52" s="105"/>
      <c r="F52" s="105"/>
      <c r="G52" s="104"/>
      <c r="H52" s="104"/>
      <c r="I52" s="104"/>
      <c r="J52" s="104"/>
      <c r="K52" s="104"/>
      <c r="L52" s="104"/>
      <c r="M52" s="104"/>
      <c r="N52" s="105"/>
      <c r="O52" s="45"/>
    </row>
    <row r="53" spans="1:15">
      <c r="E53" s="109"/>
      <c r="F53" s="109"/>
      <c r="G53" s="109"/>
      <c r="H53" s="109"/>
      <c r="I53" s="109"/>
      <c r="J53" s="109"/>
      <c r="K53" s="109"/>
      <c r="L53" s="109"/>
    </row>
    <row r="54" spans="1:15">
      <c r="E54" s="109"/>
      <c r="F54" s="109"/>
      <c r="G54" s="109"/>
      <c r="H54" s="109"/>
      <c r="I54" s="109"/>
      <c r="J54" s="109"/>
      <c r="K54" s="109"/>
      <c r="L54" s="109"/>
    </row>
    <row r="55" spans="1:15">
      <c r="E55" s="109"/>
      <c r="F55" s="109"/>
      <c r="G55" s="109"/>
      <c r="H55" s="109"/>
      <c r="I55" s="109"/>
      <c r="J55" s="109"/>
      <c r="K55" s="109"/>
      <c r="L55" s="109"/>
    </row>
  </sheetData>
  <mergeCells count="9">
    <mergeCell ref="H5:H7"/>
    <mergeCell ref="O4:O7"/>
    <mergeCell ref="I5:J5"/>
    <mergeCell ref="I6:J6"/>
    <mergeCell ref="G4:J4"/>
    <mergeCell ref="K4:L6"/>
    <mergeCell ref="M4:M7"/>
    <mergeCell ref="N4:N7"/>
    <mergeCell ref="G5:G7"/>
  </mergeCells>
  <phoneticPr fontId="54" type="noConversion"/>
  <pageMargins left="0.75" right="0.75" top="1" bottom="1" header="0.4921259845" footer="0.4921259845"/>
  <pageSetup paperSize="9" scale="52" orientation="landscape" cellComments="asDisplayed" horizontalDpi="300" r:id="rId1"/>
  <headerFooter alignWithMargins="0">
    <oddHeader>&amp;C&amp;40&amp;U&amp;A</oddHeader>
  </headerFooter>
</worksheet>
</file>

<file path=xl/worksheets/sheet9.xml><?xml version="1.0" encoding="utf-8"?>
<worksheet xmlns="http://schemas.openxmlformats.org/spreadsheetml/2006/main" xmlns:r="http://schemas.openxmlformats.org/officeDocument/2006/relationships">
  <sheetPr codeName="Hoja6">
    <pageSetUpPr fitToPage="1"/>
  </sheetPr>
  <dimension ref="B2:D22"/>
  <sheetViews>
    <sheetView workbookViewId="0">
      <selection activeCell="C17" sqref="C17"/>
    </sheetView>
  </sheetViews>
  <sheetFormatPr baseColWidth="10" defaultColWidth="11.42578125" defaultRowHeight="12.75"/>
  <cols>
    <col min="1" max="1" width="3.140625" style="331" customWidth="1"/>
    <col min="2" max="2" width="7.7109375" style="331" customWidth="1"/>
    <col min="3" max="3" width="62" style="331" customWidth="1"/>
    <col min="4" max="4" width="68.85546875" style="331" customWidth="1"/>
    <col min="5" max="16384" width="11.42578125" style="331"/>
  </cols>
  <sheetData>
    <row r="2" spans="2:4" s="343" customFormat="1" ht="18">
      <c r="B2" s="341" t="s">
        <v>125</v>
      </c>
      <c r="C2" s="342"/>
      <c r="D2" s="342"/>
    </row>
    <row r="3" spans="2:4" ht="15">
      <c r="B3" s="324"/>
      <c r="C3" s="325"/>
      <c r="D3" s="323"/>
    </row>
    <row r="4" spans="2:4" ht="19.5">
      <c r="B4" s="326" t="s">
        <v>186</v>
      </c>
      <c r="C4" s="327" t="s">
        <v>187</v>
      </c>
      <c r="D4" s="326" t="s">
        <v>188</v>
      </c>
    </row>
    <row r="5" spans="2:4" ht="18">
      <c r="B5" s="461" t="s">
        <v>189</v>
      </c>
      <c r="C5" s="462"/>
      <c r="D5" s="463"/>
    </row>
    <row r="6" spans="2:4" ht="45">
      <c r="B6" s="353" t="s">
        <v>306</v>
      </c>
      <c r="C6" s="330" t="s">
        <v>256</v>
      </c>
      <c r="D6" s="329" t="s">
        <v>257</v>
      </c>
    </row>
    <row r="7" spans="2:4" ht="30">
      <c r="B7" s="353" t="s">
        <v>307</v>
      </c>
      <c r="C7" s="332" t="s">
        <v>190</v>
      </c>
      <c r="D7" s="332" t="s">
        <v>258</v>
      </c>
    </row>
    <row r="8" spans="2:4" ht="45">
      <c r="B8" s="353" t="s">
        <v>162</v>
      </c>
      <c r="C8" s="332" t="s">
        <v>242</v>
      </c>
      <c r="D8" s="332" t="s">
        <v>259</v>
      </c>
    </row>
    <row r="9" spans="2:4" ht="60">
      <c r="B9" s="353"/>
      <c r="C9" s="332" t="s">
        <v>244</v>
      </c>
      <c r="D9" s="332" t="s">
        <v>260</v>
      </c>
    </row>
    <row r="10" spans="2:4" ht="30">
      <c r="B10" s="353" t="s">
        <v>163</v>
      </c>
      <c r="C10" s="332" t="s">
        <v>195</v>
      </c>
      <c r="D10" s="332" t="s">
        <v>261</v>
      </c>
    </row>
    <row r="11" spans="2:4" ht="18">
      <c r="B11" s="461" t="s">
        <v>197</v>
      </c>
      <c r="C11" s="462"/>
      <c r="D11" s="463"/>
    </row>
    <row r="12" spans="2:4" ht="75">
      <c r="B12" s="363" t="s">
        <v>158</v>
      </c>
      <c r="C12" s="332" t="s">
        <v>129</v>
      </c>
      <c r="D12" s="332" t="s">
        <v>262</v>
      </c>
    </row>
    <row r="13" spans="2:4" ht="45">
      <c r="B13" s="363" t="s">
        <v>159</v>
      </c>
      <c r="C13" s="332" t="s">
        <v>78</v>
      </c>
      <c r="D13" s="332" t="s">
        <v>14</v>
      </c>
    </row>
    <row r="14" spans="2:4" ht="45">
      <c r="B14" s="363" t="s">
        <v>160</v>
      </c>
      <c r="C14" s="332" t="s">
        <v>156</v>
      </c>
      <c r="D14" s="332" t="s">
        <v>14</v>
      </c>
    </row>
    <row r="15" spans="2:4" ht="45">
      <c r="B15" s="363" t="s">
        <v>161</v>
      </c>
      <c r="C15" s="332" t="s">
        <v>79</v>
      </c>
      <c r="D15" s="332" t="s">
        <v>14</v>
      </c>
    </row>
    <row r="16" spans="2:4" ht="45">
      <c r="B16" s="363" t="s">
        <v>162</v>
      </c>
      <c r="C16" s="332" t="s">
        <v>157</v>
      </c>
      <c r="D16" s="332" t="s">
        <v>14</v>
      </c>
    </row>
    <row r="17" spans="2:4" ht="45">
      <c r="B17" s="363" t="s">
        <v>163</v>
      </c>
      <c r="C17" s="332" t="s">
        <v>12</v>
      </c>
      <c r="D17" s="332" t="s">
        <v>14</v>
      </c>
    </row>
    <row r="18" spans="2:4" ht="45">
      <c r="B18" s="363" t="s">
        <v>164</v>
      </c>
      <c r="C18" s="332" t="s">
        <v>263</v>
      </c>
      <c r="D18" s="332" t="s">
        <v>264</v>
      </c>
    </row>
    <row r="19" spans="2:4" ht="45">
      <c r="B19" s="363" t="s">
        <v>165</v>
      </c>
      <c r="C19" s="332" t="s">
        <v>265</v>
      </c>
      <c r="D19" s="332" t="s">
        <v>266</v>
      </c>
    </row>
    <row r="20" spans="2:4" ht="45">
      <c r="B20" s="363" t="s">
        <v>166</v>
      </c>
      <c r="C20" s="332" t="s">
        <v>267</v>
      </c>
      <c r="D20" s="332" t="s">
        <v>268</v>
      </c>
    </row>
    <row r="21" spans="2:4" ht="180">
      <c r="B21" s="353" t="s">
        <v>13</v>
      </c>
      <c r="C21" s="332" t="s">
        <v>269</v>
      </c>
      <c r="D21" s="332" t="s">
        <v>272</v>
      </c>
    </row>
    <row r="22" spans="2:4" ht="15">
      <c r="B22" s="363" t="s">
        <v>153</v>
      </c>
      <c r="C22" s="332" t="s">
        <v>270</v>
      </c>
      <c r="D22" s="332" t="s">
        <v>271</v>
      </c>
    </row>
  </sheetData>
  <mergeCells count="2">
    <mergeCell ref="B5:D5"/>
    <mergeCell ref="B11:D11"/>
  </mergeCells>
  <phoneticPr fontId="36" type="noConversion"/>
  <printOptions horizontalCentered="1"/>
  <pageMargins left="0.74803149606299213" right="0.74803149606299213" top="0.98425196850393704" bottom="0.98425196850393704" header="0.51181102362204722" footer="0.51181102362204722"/>
  <pageSetup paperSize="9" scale="89" fitToHeight="2" orientation="landscape" r:id="rId1"/>
  <headerFooter alignWithMargins="0">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Colour caption </vt:lpstr>
      <vt:lpstr>2013 - MKR SA TDI </vt:lpstr>
      <vt:lpstr>2013 - MKR SA TDI Ref list</vt:lpstr>
      <vt:lpstr>2013 - MKR SA EQU</vt:lpstr>
      <vt:lpstr>2013 - MKR SA EQU Ref list</vt:lpstr>
      <vt:lpstr>2013 - MKR SA FX</vt:lpstr>
      <vt:lpstr>2013 - MKR SA FX Ref list</vt:lpstr>
      <vt:lpstr>2013 - MKR SA COM</vt:lpstr>
      <vt:lpstr>2013 - MKR SA COM Ref list</vt:lpstr>
      <vt:lpstr>2013 - MKR IM</vt:lpstr>
      <vt:lpstr>2013 - MKR IM Ref list</vt:lpstr>
      <vt:lpstr>2013 - MKR IM Details</vt:lpstr>
      <vt:lpstr>'2013 - MKR IM'!Área_de_impresión</vt:lpstr>
      <vt:lpstr>'2013 - MKR IM Details'!Área_de_impresión</vt:lpstr>
      <vt:lpstr>'2013 - MKR IM Ref list'!Área_de_impresión</vt:lpstr>
      <vt:lpstr>'2013 - MKR SA COM Ref list'!Área_de_impresión</vt:lpstr>
      <vt:lpstr>'2013 - MKR SA EQU Ref list'!Área_de_impresión</vt:lpstr>
      <vt:lpstr>'2013 - MKR SA FX Ref list'!Área_de_impresión</vt:lpstr>
      <vt:lpstr>'2013 - MKR SA TDI '!Área_de_impresión</vt:lpstr>
      <vt:lpstr>'2013 - MKR SA COM Ref list'!Títulos_a_imprimir</vt:lpstr>
      <vt:lpstr>'2013 - MKR SA EQU Ref list'!Títulos_a_imprimir</vt:lpstr>
      <vt:lpstr>'2013 - MKR SA FX Ref list'!Títulos_a_imprimir</vt:lpstr>
      <vt:lpstr>'2013 - MKR SA TDI Ref list'!Títulos_a_imprimir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2010-06-11T14:25:17Z</cp:lastPrinted>
  <dcterms:created xsi:type="dcterms:W3CDTF">2006-09-12T15:06:44Z</dcterms:created>
  <dcterms:modified xsi:type="dcterms:W3CDTF">2010-11-10T20:22:00Z</dcterms:modified>
</cp:coreProperties>
</file>